
<file path=[Content_Types].xml><?xml version="1.0" encoding="utf-8"?>
<Types xmlns="http://schemas.openxmlformats.org/package/2006/content-types">
  <Default Extension="bin" ContentType="application/vnd.openxmlformats-officedocument.spreadsheetml.printerSettings"/>
  <Override PartName="/xl/drawings/drawing9.xml" ContentType="application/vnd.openxmlformats-officedocument.drawing+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drawings/drawing11.xml" ContentType="application/vnd.openxmlformats-officedocument.drawing+xml"/>
  <Override PartName="/xl/calcChain.xml" ContentType="application/vnd.openxmlformats-officedocument.spreadsheetml.calcChain+xml"/>
  <Override PartName="/xl/sharedStrings.xml" ContentType="application/vnd.openxmlformats-officedocument.spreadsheetml.sharedStrings+xml"/>
  <Override PartName="/xl/drawings/drawing10.xml" ContentType="application/vnd.openxmlformats-officedocument.drawing+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1640" yWindow="15" windowWidth="16935" windowHeight="12840" tabRatio="881" activeTab="4"/>
  </bookViews>
  <sheets>
    <sheet name="1.-2. Balance Ajustado" sheetId="36" r:id="rId1"/>
    <sheet name="3. P y G PRESENTACION" sheetId="1" r:id="rId2"/>
    <sheet name="4. Flujos de Tesorería" sheetId="23" r:id="rId3"/>
    <sheet name="5. Anexo inversiones" sheetId="30" r:id="rId4"/>
    <sheet name="6. Actuación, inversiones y Fin" sheetId="29" r:id="rId5"/>
    <sheet name="7. Indicadores" sheetId="27" r:id="rId6"/>
    <sheet name="8. Financiación de actividades" sheetId="28" r:id="rId7"/>
    <sheet name="9.  Memoria" sheetId="31" r:id="rId8"/>
    <sheet name="12.- estado deuda" sheetId="34" r:id="rId9"/>
    <sheet name="13.subvenc." sheetId="33" r:id="rId10"/>
    <sheet name="14. plantillas y retrib." sheetId="32" r:id="rId11"/>
  </sheets>
  <definedNames>
    <definedName name="_xlnm._FilterDatabase" localSheetId="3" hidden="1">'5. Anexo inversiones'!$S$9:$V$61</definedName>
    <definedName name="_xlnm._FilterDatabase" localSheetId="4" hidden="1">'6. Actuación, inversiones y Fin'!$I$10:$I$59</definedName>
    <definedName name="_xlnm.Print_Area" localSheetId="0">'1.-2. Balance Ajustado'!$A$47:$C$102</definedName>
    <definedName name="_xlnm.Print_Area" localSheetId="8">'12.- estado deuda'!$A$1:$M$65</definedName>
    <definedName name="_xlnm.Print_Area" localSheetId="9">'13.subvenc.'!$A$1:$H$49</definedName>
    <definedName name="_xlnm.Print_Area" localSheetId="10">'14. plantillas y retrib.'!$A$1:$I$48</definedName>
    <definedName name="_xlnm.Print_Area" localSheetId="1">'3. P y G PRESENTACION'!$A$1:$C$76</definedName>
    <definedName name="_xlnm.Print_Area" localSheetId="2">'4. Flujos de Tesorería'!$A$1:$D$85</definedName>
    <definedName name="_xlnm.Print_Area" localSheetId="3">'5. Anexo inversiones'!$A$1:$R$61</definedName>
    <definedName name="_xlnm.Print_Area" localSheetId="4">'6. Actuación, inversiones y Fin'!$A$1:$I$63</definedName>
    <definedName name="_xlnm.Print_Area" localSheetId="5">'7. Indicadores'!$A$1:$C$86</definedName>
    <definedName name="_xlnm.Print_Area" localSheetId="6">'8. Financiación de actividades'!$A$1:$H$25</definedName>
    <definedName name="_xlnm.Print_Area" localSheetId="7">'9.  Memoria'!$A$1:$I$22</definedName>
    <definedName name="_xlnm.Print_Titles" localSheetId="8">'12.- estado deuda'!$2:$12</definedName>
    <definedName name="_xlnm.Print_Titles" localSheetId="1">'3. P y G PRESENTACION'!$2:$9</definedName>
  </definedName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2" i="29"/>
  <c r="B13"/>
  <c r="B14"/>
  <c r="B15"/>
  <c r="B16"/>
  <c r="B17"/>
  <c r="B18"/>
  <c r="B19"/>
  <c r="B20"/>
  <c r="B21"/>
  <c r="B22"/>
  <c r="B23"/>
  <c r="B24"/>
  <c r="B25"/>
  <c r="B26"/>
  <c r="B27"/>
  <c r="B28"/>
  <c r="B29"/>
  <c r="B30"/>
  <c r="B31"/>
  <c r="B32"/>
  <c r="B33"/>
  <c r="B34"/>
  <c r="B35"/>
  <c r="B36"/>
  <c r="B37"/>
  <c r="B38"/>
  <c r="B39"/>
  <c r="B40"/>
  <c r="B41"/>
  <c r="B42"/>
  <c r="B43"/>
  <c r="B44"/>
  <c r="B45"/>
  <c r="B46"/>
  <c r="B47"/>
  <c r="B48"/>
  <c r="B49"/>
  <c r="B50"/>
  <c r="B51"/>
  <c r="B52"/>
  <c r="B53"/>
  <c r="B54"/>
  <c r="B55"/>
  <c r="B56"/>
  <c r="B57"/>
  <c r="B58"/>
  <c r="C37" l="1"/>
  <c r="B11"/>
  <c r="G43" i="30" l="1"/>
  <c r="G44"/>
  <c r="C47" i="29" s="1"/>
  <c r="D47" s="1"/>
  <c r="G45" i="30"/>
  <c r="G46"/>
  <c r="G47"/>
  <c r="G48"/>
  <c r="G49"/>
  <c r="G50"/>
  <c r="G51"/>
  <c r="G52"/>
  <c r="G53"/>
  <c r="G54"/>
  <c r="G55"/>
  <c r="G56"/>
  <c r="G41"/>
  <c r="C44" i="29" s="1"/>
  <c r="D44" s="1"/>
  <c r="I41" i="30" l="1"/>
  <c r="G39" l="1"/>
  <c r="C42" i="29" s="1"/>
  <c r="D42" s="1"/>
  <c r="G40" i="30"/>
  <c r="C43" i="29" s="1"/>
  <c r="D43" s="1"/>
  <c r="G42" i="30"/>
  <c r="G35"/>
  <c r="C38" i="29" s="1"/>
  <c r="D38" s="1"/>
  <c r="G37" i="30"/>
  <c r="C40" i="29" s="1"/>
  <c r="D40" s="1"/>
  <c r="G38" i="30"/>
  <c r="C41" i="29" s="1"/>
  <c r="D41" s="1"/>
  <c r="G36" i="30"/>
  <c r="C39" i="29" s="1"/>
  <c r="D39" s="1"/>
  <c r="C45" l="1"/>
  <c r="D45" s="1"/>
  <c r="C46"/>
  <c r="D46" s="1"/>
  <c r="F37" l="1"/>
  <c r="D37" s="1"/>
  <c r="G59"/>
  <c r="R57" i="30"/>
  <c r="Q57"/>
  <c r="P57"/>
  <c r="O57"/>
  <c r="N57"/>
  <c r="M57"/>
  <c r="L57"/>
  <c r="K57"/>
  <c r="J57"/>
  <c r="H57"/>
  <c r="H59" i="29" l="1"/>
  <c r="E59" l="1"/>
  <c r="E38" i="32" l="1"/>
  <c r="B38"/>
  <c r="C38"/>
  <c r="D38"/>
  <c r="C4" i="36" l="1"/>
  <c r="H4" i="28" s="1"/>
  <c r="A7" s="1"/>
  <c r="I56" i="30"/>
  <c r="C58" i="29" s="1"/>
  <c r="D58" s="1"/>
  <c r="I55" i="30"/>
  <c r="C57" i="29" s="1"/>
  <c r="D57" s="1"/>
  <c r="B53" i="36"/>
  <c r="C10" i="27" l="1"/>
  <c r="B10"/>
  <c r="Q4" i="30"/>
  <c r="N9" s="1"/>
  <c r="O9" s="1"/>
  <c r="P9" s="1"/>
  <c r="Q9" s="1"/>
  <c r="D4" i="23"/>
  <c r="C50" i="36"/>
  <c r="I53" i="30"/>
  <c r="C55" i="29" s="1"/>
  <c r="D55" s="1"/>
  <c r="I54" i="30"/>
  <c r="C56" i="29" s="1"/>
  <c r="D56" s="1"/>
  <c r="I4" i="31"/>
  <c r="A8" s="1"/>
  <c r="I4" i="32"/>
  <c r="D9" i="23"/>
  <c r="J4" i="34"/>
  <c r="H4" i="33"/>
  <c r="C9" i="23"/>
  <c r="C4" i="27"/>
  <c r="I9" i="30" l="1"/>
  <c r="J9" s="1"/>
  <c r="K9" s="1"/>
  <c r="L9" s="1"/>
  <c r="H8"/>
  <c r="N8"/>
  <c r="I4" i="29"/>
  <c r="A7" s="1"/>
  <c r="A9" i="31"/>
  <c r="C10" i="34"/>
  <c r="E10"/>
  <c r="I10"/>
  <c r="I39" i="30" l="1"/>
  <c r="F27" i="29"/>
  <c r="C36"/>
  <c r="F36" s="1"/>
  <c r="D36" s="1"/>
  <c r="I37" i="30"/>
  <c r="I42"/>
  <c r="F23" i="29"/>
  <c r="I40" i="30"/>
  <c r="I38"/>
  <c r="F22" i="29"/>
  <c r="I36" i="30"/>
  <c r="I35"/>
  <c r="F24" i="29"/>
  <c r="F12"/>
  <c r="F16" l="1"/>
  <c r="F30"/>
  <c r="F26"/>
  <c r="F25"/>
  <c r="F29"/>
  <c r="F28"/>
  <c r="F34"/>
  <c r="F31"/>
  <c r="I50" i="30"/>
  <c r="C52" i="29" s="1"/>
  <c r="D52" s="1"/>
  <c r="I51" i="30"/>
  <c r="C53" i="29" s="1"/>
  <c r="D53" s="1"/>
  <c r="I49" i="30"/>
  <c r="C51" i="29" s="1"/>
  <c r="D51" s="1"/>
  <c r="I52" i="30"/>
  <c r="C54" i="29" s="1"/>
  <c r="D54" s="1"/>
  <c r="I45" i="30"/>
  <c r="I47"/>
  <c r="C49" i="29" s="1"/>
  <c r="D49" s="1"/>
  <c r="I46" i="30"/>
  <c r="C48" i="29" s="1"/>
  <c r="D48" s="1"/>
  <c r="I48" i="30"/>
  <c r="C50" i="29" s="1"/>
  <c r="D50" s="1"/>
  <c r="I44" i="30"/>
  <c r="I43"/>
  <c r="F32" i="29"/>
  <c r="F33"/>
  <c r="F21"/>
  <c r="F17" l="1"/>
  <c r="F18"/>
  <c r="F35"/>
  <c r="I59"/>
  <c r="G36" i="32" l="1"/>
  <c r="F38"/>
  <c r="F23"/>
  <c r="A13" i="30"/>
  <c r="G32" i="32"/>
  <c r="C75" i="27"/>
  <c r="B75"/>
  <c r="A39" i="30" l="1"/>
  <c r="A38"/>
  <c r="A36"/>
  <c r="A28"/>
  <c r="A17"/>
  <c r="A37"/>
  <c r="A30"/>
  <c r="A16"/>
  <c r="A14"/>
  <c r="A24"/>
  <c r="A11"/>
  <c r="F20" i="29"/>
  <c r="G37" i="32"/>
  <c r="G33"/>
  <c r="G34"/>
  <c r="G35"/>
  <c r="A33" i="30"/>
  <c r="A25"/>
  <c r="A22"/>
  <c r="A19"/>
  <c r="A15"/>
  <c r="A47"/>
  <c r="A34"/>
  <c r="A31"/>
  <c r="A26"/>
  <c r="A23"/>
  <c r="A20"/>
  <c r="A18"/>
  <c r="A48"/>
  <c r="A35"/>
  <c r="A32"/>
  <c r="A29"/>
  <c r="A27"/>
  <c r="A21"/>
  <c r="F19" i="29" l="1"/>
  <c r="G38" i="32"/>
  <c r="B46" l="1"/>
  <c r="F25" l="1"/>
  <c r="C11" i="30" l="1"/>
  <c r="B47"/>
  <c r="B38"/>
  <c r="C12" l="1"/>
  <c r="C13" s="1"/>
  <c r="C14" s="1"/>
  <c r="C15" s="1"/>
  <c r="C16" s="1"/>
  <c r="C17" s="1"/>
  <c r="C18" s="1"/>
  <c r="C19" s="1"/>
  <c r="C20" s="1"/>
  <c r="C21" s="1"/>
  <c r="C22" s="1"/>
  <c r="C23" s="1"/>
  <c r="C24" s="1"/>
  <c r="C25" s="1"/>
  <c r="C26" s="1"/>
  <c r="C27" s="1"/>
  <c r="C28" s="1"/>
  <c r="C29" s="1"/>
  <c r="C30" s="1"/>
  <c r="C31" s="1"/>
  <c r="C32" s="1"/>
  <c r="C33" s="1"/>
  <c r="C34" s="1"/>
  <c r="C35" l="1"/>
  <c r="C36" s="1"/>
  <c r="C37" s="1"/>
  <c r="C38" s="1"/>
  <c r="C39" s="1"/>
  <c r="C40" s="1"/>
  <c r="C41" s="1"/>
  <c r="C42" s="1"/>
  <c r="C43" s="1"/>
  <c r="C44" s="1"/>
  <c r="C45" s="1"/>
  <c r="C46" s="1"/>
  <c r="C47" s="1"/>
  <c r="C48" s="1"/>
  <c r="C49" s="1"/>
  <c r="C50" s="1"/>
  <c r="C51" s="1"/>
  <c r="C52" s="1"/>
  <c r="C53" s="1"/>
  <c r="C54" s="1"/>
  <c r="C55" s="1"/>
  <c r="C56" s="1"/>
  <c r="G57" l="1"/>
  <c r="I57"/>
  <c r="C59" i="29" l="1"/>
  <c r="F11"/>
  <c r="F59" s="1"/>
  <c r="D59" l="1"/>
</calcChain>
</file>

<file path=xl/sharedStrings.xml><?xml version="1.0" encoding="utf-8"?>
<sst xmlns="http://schemas.openxmlformats.org/spreadsheetml/2006/main" count="636" uniqueCount="511">
  <si>
    <t>SOCIEDADES MUNICIPALES.-  ficha nº 3</t>
  </si>
  <si>
    <t>PRESUPUESTO GENERAL DEL EXCMO.</t>
  </si>
  <si>
    <t>EJERCICIO</t>
  </si>
  <si>
    <t xml:space="preserve"> AYUNTAMIENTO DE LAS PALMAS DE GRAN CANARIA</t>
  </si>
  <si>
    <t>Sociedad: Guaguas Municipales, S. A.</t>
  </si>
  <si>
    <t>NIF: A35092683</t>
  </si>
  <si>
    <t>CUENTA DE PÉRDIDAS Y GANANCIAS</t>
  </si>
  <si>
    <t>(Importe en  €)</t>
  </si>
  <si>
    <r>
      <t xml:space="preserve">A) </t>
    </r>
    <r>
      <rPr>
        <b/>
        <sz val="11"/>
        <color indexed="8"/>
        <rFont val="Calibri"/>
        <family val="2"/>
      </rPr>
      <t xml:space="preserve"> OPERACIONES CONTINUADAS</t>
    </r>
  </si>
  <si>
    <t>1.  Importe neto de la cifra de negocios</t>
  </si>
  <si>
    <t>Importe total por prestación servicios (Cta. 705 + 708)</t>
  </si>
  <si>
    <t>Importe total por subvenciones tarifarias (cta. 705)</t>
  </si>
  <si>
    <t>2. Variaciones de existencias de productos terminados y en curso de fabricación</t>
  </si>
  <si>
    <t>3. Trabajos realizados por la empresa para su activo</t>
  </si>
  <si>
    <t>4. Aprovisionamientos</t>
  </si>
  <si>
    <t>a) Consumo de mercaderías (Cta. 600)</t>
  </si>
  <si>
    <t>b) b. 1) Consumo de materias primas y otras materias consumibles (Cta. 602)</t>
  </si>
  <si>
    <t>b) b. 2) Devolución impuesto gasoil  (Cta. 602)</t>
  </si>
  <si>
    <t>c) Trabajos realizados por otras empresas (Cta. 607)</t>
  </si>
  <si>
    <t>d) Deterioro de mercad, materias primas y otros aprovisionamientos</t>
  </si>
  <si>
    <t>5. Otros ingresos de explotación</t>
  </si>
  <si>
    <t>a) Ingresos accesorios y otros de gestión corriente (Subgrupo 75)</t>
  </si>
  <si>
    <t>b) Subvenciones de explotación incorporadas al resultado del ejercicio (Cta. 740)</t>
  </si>
  <si>
    <t>6.  Gastos de personal</t>
  </si>
  <si>
    <t>a) Sueldos, salarios y asimilados</t>
  </si>
  <si>
    <t>b) Cargas sociales</t>
  </si>
  <si>
    <t>c) Provisiones</t>
  </si>
  <si>
    <t>7.  Otros gastos de explotación</t>
  </si>
  <si>
    <t>a) Servicios exteriores</t>
  </si>
  <si>
    <t>b) Tributos</t>
  </si>
  <si>
    <t>c) Pérdidas, deterioro y variación de prov. por operaciones comerciales</t>
  </si>
  <si>
    <t>d) Otros gastos de gestión corriente</t>
  </si>
  <si>
    <t>8. Amortización del inmovilizado</t>
  </si>
  <si>
    <t>a) Amortización del inmovilizado intangible</t>
  </si>
  <si>
    <t>b) Amortización del inmovilizado material</t>
  </si>
  <si>
    <t>c) Amortización de las inversiones inmobiliarias</t>
  </si>
  <si>
    <t>9. Imputación de subvenciones de inmovilizado no financiero y otras</t>
  </si>
  <si>
    <t>10. Exceso de provisiones</t>
  </si>
  <si>
    <t>11. Deterioro y resultado por enajenaciones del inmovilizado</t>
  </si>
  <si>
    <t>a) Deterioros y pérdidas</t>
  </si>
  <si>
    <t>Del inmovilizado intangible</t>
  </si>
  <si>
    <t>Del inmovilizado material</t>
  </si>
  <si>
    <t>De las inversiones financieras</t>
  </si>
  <si>
    <t>b) Resultados por enajenaciones y otras</t>
  </si>
  <si>
    <t>12. Diferencias negativas en combinaciones de negocios</t>
  </si>
  <si>
    <t>12a. Subvenciones concedidas y transferencias realizadas por la entidad</t>
  </si>
  <si>
    <t xml:space="preserve">  -al sector público local de carácter administrativo</t>
  </si>
  <si>
    <t xml:space="preserve">  -al sector público local de carácter empresarial o fundacional</t>
  </si>
  <si>
    <t xml:space="preserve">  -a otros</t>
  </si>
  <si>
    <t>13.  Otros resultados</t>
  </si>
  <si>
    <t xml:space="preserve">  Gastos excepcionales</t>
  </si>
  <si>
    <t xml:space="preserve">  Ingresos excepcionales</t>
  </si>
  <si>
    <t>A.1)  RESULTADO DE EXPLOTACIÓN (1+2+3+4+5+6+7+8+9+10+11+12+12a+13)</t>
  </si>
  <si>
    <t>14. Ingresos financieros</t>
  </si>
  <si>
    <t>a) De participaciones en instrumentos de patrimonio</t>
  </si>
  <si>
    <t>b) De valores negociables y otros instrumentos financieros</t>
  </si>
  <si>
    <t>c) Imputación de subvenciones, donaciones y legados de carácter financiero</t>
  </si>
  <si>
    <t>15. Gastos financieros</t>
  </si>
  <si>
    <t>a) Por deudas con empresas del grupo y asociadas</t>
  </si>
  <si>
    <t>b) Por deudas con terceros</t>
  </si>
  <si>
    <t>c) Por actualización de provisiones</t>
  </si>
  <si>
    <t>16. Variación de valor razonable en instrumentos financieros</t>
  </si>
  <si>
    <t>17. Diferencias de cambio</t>
  </si>
  <si>
    <t>18. Deterioro y resultado por enajenaciones de instrumentos financieros</t>
  </si>
  <si>
    <t>19. Otros ingresos y gastos de carácter financiero</t>
  </si>
  <si>
    <t>20. Impuestos sobre beneficios</t>
  </si>
  <si>
    <t>B)  OPERACIONES INTERRUMPIDAS</t>
  </si>
  <si>
    <t>21. Resultado del ejercicio procedente de operaciones interrumpidas neto de impuestos</t>
  </si>
  <si>
    <t>A.5)  RESULTADO DEL EJERCICIO</t>
  </si>
  <si>
    <t>Concepto</t>
  </si>
  <si>
    <t>Operaciones</t>
  </si>
  <si>
    <t>Informática</t>
  </si>
  <si>
    <t>Coordinación Gestión y Desarrollo de Personas</t>
  </si>
  <si>
    <t>Dirección General</t>
  </si>
  <si>
    <t>Económico Financiero</t>
  </si>
  <si>
    <t>Mantenimiento y Taller</t>
  </si>
  <si>
    <t>Comercial</t>
  </si>
  <si>
    <t>TOTAL</t>
  </si>
  <si>
    <t>SUBVENCIONES EN CAPITAL</t>
  </si>
  <si>
    <r>
      <t xml:space="preserve">A.4)  </t>
    </r>
    <r>
      <rPr>
        <b/>
        <sz val="10"/>
        <rFont val="Calibri"/>
        <family val="2"/>
      </rPr>
      <t>RESULTADO DEL EJERCICIO PROCEDCEDENTE DE OPERACIONES CONTINUADAS (A.3+20)</t>
    </r>
  </si>
  <si>
    <r>
      <t xml:space="preserve">A.2)  </t>
    </r>
    <r>
      <rPr>
        <b/>
        <sz val="10"/>
        <rFont val="Calibri"/>
        <family val="2"/>
      </rPr>
      <t>RESULTADO FINANCIERO (14+15+16+17+18+19)</t>
    </r>
  </si>
  <si>
    <r>
      <t xml:space="preserve">A.3)  </t>
    </r>
    <r>
      <rPr>
        <b/>
        <sz val="10"/>
        <rFont val="Calibri"/>
        <family val="2"/>
      </rPr>
      <t>RESULTADO ANTES DE IMPUESTOS (A.1+A.2)</t>
    </r>
  </si>
  <si>
    <t>AYUNTAMIENTO DE LAS PALMAS DE GRAN CANARIA</t>
  </si>
  <si>
    <t>OTRAS SUBVENCIONES A ENTES PUBLICOS SOCIEDADES MERCANTILES DEL AYUNTAMIENTO (APORTACION AL DEFICIT DE EXPLOTACION FUERA DEL CONTRATO PROGRAMA)</t>
  </si>
  <si>
    <t>Resto</t>
  </si>
  <si>
    <t>ACTIVO</t>
  </si>
  <si>
    <t>A) ACTIVO NO CORRIENTE</t>
  </si>
  <si>
    <t> I. Inmovilizado intangible</t>
  </si>
  <si>
    <t>Desarrollo</t>
  </si>
  <si>
    <t>Aplicaciones informáticas</t>
  </si>
  <si>
    <t>Anticipos</t>
  </si>
  <si>
    <t>Resto del inmovilizado intangible</t>
  </si>
  <si>
    <t> II. Inmovilizado material</t>
  </si>
  <si>
    <t>Terrenos y construcciones</t>
  </si>
  <si>
    <t>Resto del inmovilizado material</t>
  </si>
  <si>
    <t> III. Inversiones inmobiliarias</t>
  </si>
  <si>
    <t>Terrenos</t>
  </si>
  <si>
    <t>Construcciones</t>
  </si>
  <si>
    <t> IV. Inversiones en empresas del grupo y asociadas a largo plazo</t>
  </si>
  <si>
    <t> V. Inversiones financieras a largo plazo</t>
  </si>
  <si>
    <t> VI. Activos por impuesto diferido</t>
  </si>
  <si>
    <t> VII. Deudores comerciales no corrientes</t>
  </si>
  <si>
    <t>B) ACTIVO CORRIENTE</t>
  </si>
  <si>
    <t> I. Activos no corrientes mantenidos para la venta</t>
  </si>
  <si>
    <t>Inmovilizado</t>
  </si>
  <si>
    <t>Resto del inmovilizado</t>
  </si>
  <si>
    <t>Inversiones financieras</t>
  </si>
  <si>
    <t>Existencias y otros activos</t>
  </si>
  <si>
    <t> II. Existencias</t>
  </si>
  <si>
    <t>Existencias</t>
  </si>
  <si>
    <t> III. Deudores comerciales y otras cuentas a cobrar</t>
  </si>
  <si>
    <t xml:space="preserve">Clientes por ventas y prestaciones de servicios </t>
  </si>
  <si>
    <t>Accionistas (socios) por desembolsos exigidos</t>
  </si>
  <si>
    <t xml:space="preserve">Otros deudores </t>
  </si>
  <si>
    <t> IV. Inversiones en empresas del grupo y asociadas a corto plazo</t>
  </si>
  <si>
    <t> V. Inversiones financieras a corto plazo</t>
  </si>
  <si>
    <t> VI. Periodificaciones a corto plazo</t>
  </si>
  <si>
    <t> VII. Efectivo y otros activos líquidos equivalentes</t>
  </si>
  <si>
    <t>TOTAL ACTIVO (A+B)</t>
  </si>
  <si>
    <t>PATRIMONIO NETO Y PASIVO</t>
  </si>
  <si>
    <t>A) PATRIMONIO NETO</t>
  </si>
  <si>
    <t>A-1) Fondos propios</t>
  </si>
  <si>
    <t xml:space="preserve">I. Capital </t>
  </si>
  <si>
    <t>II. Prima de emisión</t>
  </si>
  <si>
    <t>III. Reservas</t>
  </si>
  <si>
    <t>IV. (Acciones y participaciones en patrimonio propias)</t>
  </si>
  <si>
    <t>V. Resultado de ejercicios anteriores</t>
  </si>
  <si>
    <t>VI. Otras aportaciones de socios</t>
  </si>
  <si>
    <t>VII. Resultado del ejercicio</t>
  </si>
  <si>
    <t>VIII. (Dividendo a cuenta)</t>
  </si>
  <si>
    <t>IX. Otros instrumentos de patrimonio neto</t>
  </si>
  <si>
    <t>A-2) Ajustes por cambio de valor</t>
  </si>
  <si>
    <t>A-3) Subvenciones, donaciones y legados recibidos</t>
  </si>
  <si>
    <t>B) PASIVO NO CORRIENTE</t>
  </si>
  <si>
    <t>I. Provisiones a largo plazo</t>
  </si>
  <si>
    <t>Provisión por retribuciones al personal</t>
  </si>
  <si>
    <t>Provisión por desmantelamiento, retiro o rehabilitación del inmovilizado</t>
  </si>
  <si>
    <t>Otras provisiones</t>
  </si>
  <si>
    <t>II. Deudas a largo plazo</t>
  </si>
  <si>
    <t>Obligaciones y otros valores negociables</t>
  </si>
  <si>
    <t>Deudas con entidades de crédito</t>
  </si>
  <si>
    <t xml:space="preserve"> Acreedores por arrendamiento financiero</t>
  </si>
  <si>
    <t>Otras deudas a largo plazo</t>
  </si>
  <si>
    <t>III. Deudas con empresas del grupo y asociadas a largo plazo</t>
  </si>
  <si>
    <t>IV. Pasivos por impuesto diferido</t>
  </si>
  <si>
    <t>V. Periodificaciones a largo plazo</t>
  </si>
  <si>
    <t>VI. Acreedores comerciales no corrientes</t>
  </si>
  <si>
    <t>VII. Deuda con características especiales a largo plazo</t>
  </si>
  <si>
    <t>C) PASIVO CORRIENTE</t>
  </si>
  <si>
    <t>I. Pasivos vinculados con activos no corrientes mantenidos para la venta</t>
  </si>
  <si>
    <t>II. Provisiones a corto plazo</t>
  </si>
  <si>
    <t>III. Deudas a corto plazo</t>
  </si>
  <si>
    <t>Acreedores por arrendamiento financiero</t>
  </si>
  <si>
    <t>Otras deudas a corto plazo</t>
  </si>
  <si>
    <t>IV. Deudas con empresas del grupo y asociadas a corto plazo</t>
  </si>
  <si>
    <t>V. Acreedores comerciales y otras cuentas a pagar</t>
  </si>
  <si>
    <t>Proveedores</t>
  </si>
  <si>
    <t>Otros acreedores</t>
  </si>
  <si>
    <t>VI. Periodificaciones a corto plazo</t>
  </si>
  <si>
    <t>VII.  Deuda con características especiales a corto plazo</t>
  </si>
  <si>
    <t>TOTAL PATRIMONIO NETO Y PASIVO (A+B+C)</t>
  </si>
  <si>
    <t>1. Resultado del ejercicio antes de impuestos</t>
  </si>
  <si>
    <t>2. Ajustes del resultado</t>
  </si>
  <si>
    <t xml:space="preserve">   a) Amortización del inmovilizado (+)</t>
  </si>
  <si>
    <t xml:space="preserve">   b) Correcciones valorativas por deterioro (+/-)</t>
  </si>
  <si>
    <t xml:space="preserve">   c) Variación de provisiones (+/-)</t>
  </si>
  <si>
    <t xml:space="preserve">   d) Imputación de subvenciones (-)</t>
  </si>
  <si>
    <t xml:space="preserve">   e) Resultados por bajas y enajenaciones del inmovilizado (+/-)</t>
  </si>
  <si>
    <t xml:space="preserve">   f) Resultados por bajas y enajenaciones de instrumentos financieros (+/-)</t>
  </si>
  <si>
    <t xml:space="preserve">   g) Ingresos financieros (-)</t>
  </si>
  <si>
    <t xml:space="preserve">   h) Gastos financieros (+)</t>
  </si>
  <si>
    <t xml:space="preserve">   i) Diferencias de cambio (+/-)</t>
  </si>
  <si>
    <t xml:space="preserve">   j) Diferencias de cambio (+/-)</t>
  </si>
  <si>
    <t xml:space="preserve">   k) Otros ingresos y gastos (+/-)</t>
  </si>
  <si>
    <t>3. Cambios en el capital corriente</t>
  </si>
  <si>
    <t xml:space="preserve">   a) Existencias  (+/-)</t>
  </si>
  <si>
    <t xml:space="preserve">   b) Deudores y otras cuentas para cobrar  (+/-)</t>
  </si>
  <si>
    <t xml:space="preserve">   c) Otros activos corrientes (+/-)</t>
  </si>
  <si>
    <t xml:space="preserve">   d) Acreedores y otras cuentas para pagar (+/-)</t>
  </si>
  <si>
    <t xml:space="preserve">   e) Otros pasivos corrientes (+/-)</t>
  </si>
  <si>
    <t xml:space="preserve">    f)  Otros activos y pasivos no corrientes (+/-)</t>
  </si>
  <si>
    <t>4. Otros flujos de efectivo de las actividades  de explotación</t>
  </si>
  <si>
    <t xml:space="preserve">   a) Pagos de intereses  (-)</t>
  </si>
  <si>
    <t xml:space="preserve">   b) Cobros de dividendos  (+)</t>
  </si>
  <si>
    <t xml:space="preserve">   c) Cobros de intereses  (+)</t>
  </si>
  <si>
    <t xml:space="preserve">   d) Cobros (pagos) por impuesto sobre beneficios  (+/-)</t>
  </si>
  <si>
    <t xml:space="preserve">   e) Otros pagos (cobros) (-/+)</t>
  </si>
  <si>
    <t>5. Flujos de efectivo de las actividades de explotación (1+2+3+4)</t>
  </si>
  <si>
    <t>B) FLUJOS DE EFECTIVO DE LAS ACTIVIDADES DE INVERSIÓN</t>
  </si>
  <si>
    <t>6. Pagos por inversiones (-)</t>
  </si>
  <si>
    <t xml:space="preserve">   a) Empresas del grupo y asociadas</t>
  </si>
  <si>
    <t xml:space="preserve">   b) Inmovilizado intangible</t>
  </si>
  <si>
    <t xml:space="preserve">   c) Inmovilizado material</t>
  </si>
  <si>
    <t xml:space="preserve">   d) Inversiones inmobiliarias</t>
  </si>
  <si>
    <t xml:space="preserve">   e) Otros activos financieros</t>
  </si>
  <si>
    <t xml:space="preserve">   f) Activos no corrientes mantenidos para venta</t>
  </si>
  <si>
    <t xml:space="preserve">   g) Unidad de negocio</t>
  </si>
  <si>
    <t xml:space="preserve">   h) Otros activos</t>
  </si>
  <si>
    <t>7. Cobros por desinversiones (+)</t>
  </si>
  <si>
    <t>8. Flujos de efectivo de las actividades de inversión (6+7)</t>
  </si>
  <si>
    <t>C) FLUJOS DE EFECTIVO DE LAS ACTIVIDADES DE FINANCIACIÓN</t>
  </si>
  <si>
    <t>9. Cobros y pagos por instrumentos de patrimonio</t>
  </si>
  <si>
    <t xml:space="preserve">   a) Emisión de instrumentos de patrimonio (+)</t>
  </si>
  <si>
    <t xml:space="preserve">   b) Amortización de instrumentos de patrimonio (-)</t>
  </si>
  <si>
    <t xml:space="preserve">   c) Adquisición de instrumentos de patrimonio propio (-)</t>
  </si>
  <si>
    <t xml:space="preserve">   d) Enajenación de instrumentos de patrimonio propio (+)</t>
  </si>
  <si>
    <t xml:space="preserve">   e) Subvenciones, donaciones y legados recibidos (+)</t>
  </si>
  <si>
    <t>10. Cobros y pagos por instrumentos de pasivo financiero</t>
  </si>
  <si>
    <t xml:space="preserve">   a) Emisión</t>
  </si>
  <si>
    <t xml:space="preserve">       1. Obligaciones y otros valores negociables (+)</t>
  </si>
  <si>
    <t xml:space="preserve">       2. Deudas con entidades de crédito (+)</t>
  </si>
  <si>
    <t xml:space="preserve">       3. Deudas con empresas del grupo y asociadas  (+)</t>
  </si>
  <si>
    <t xml:space="preserve">       4. Deudas con características especiales  (+)</t>
  </si>
  <si>
    <t xml:space="preserve">       5. Otras deudas  (+)</t>
  </si>
  <si>
    <t xml:space="preserve">   b) devolución y amortización de</t>
  </si>
  <si>
    <t xml:space="preserve">       1. Obligaciones y otros valores negociables (-)</t>
  </si>
  <si>
    <t xml:space="preserve">       2. Deudas con entidades de crédito (-)</t>
  </si>
  <si>
    <t xml:space="preserve">       3. Deudas con empresas del grupo y asociadas  (-)</t>
  </si>
  <si>
    <t xml:space="preserve">       4. Deudas con características especiales  (-)</t>
  </si>
  <si>
    <t xml:space="preserve">       5. Otras deudas  (-)</t>
  </si>
  <si>
    <t>11. Pagos por dividendos y remuneraciones de otros instrumentos de patrimonio</t>
  </si>
  <si>
    <t xml:space="preserve">   a) Dividendos (-)</t>
  </si>
  <si>
    <t xml:space="preserve">   b) remuneración de otros instrumentos  de patrimonio (-)</t>
  </si>
  <si>
    <t>12. Flujos de efectivo de las actividades de financiación (9+10+11)</t>
  </si>
  <si>
    <t>D) Efecto de las variaciones de los tipos de cambio</t>
  </si>
  <si>
    <t>E) AUMENTO/DISMINUCIÓN NETA DEL EFECTIVO O EQUIVALENTES (5+8+12+D)</t>
  </si>
  <si>
    <t xml:space="preserve">   Efectivo o equivalentes al comienzo del ejercicio</t>
  </si>
  <si>
    <t xml:space="preserve">   Efectivo o equivalentes al final del ejercicio</t>
  </si>
  <si>
    <t>SOCIEDADES MUNICIPALES.-  ficha nº 5</t>
  </si>
  <si>
    <t>Sociedad:</t>
  </si>
  <si>
    <t>Guaguas Municipales, S. A.</t>
  </si>
  <si>
    <t>NIF:</t>
  </si>
  <si>
    <t>A35092683</t>
  </si>
  <si>
    <t>PROGRAMA ANUAL DE ACTUACIÓN, INVERSIONES Y FINANCIACIÓN</t>
  </si>
  <si>
    <t>ANEXO DE INVERSIONES REALES</t>
  </si>
  <si>
    <t>Proyecto de Inversión</t>
  </si>
  <si>
    <t>Año inicio</t>
  </si>
  <si>
    <t>Año fin</t>
  </si>
  <si>
    <t>Coste Total (€)</t>
  </si>
  <si>
    <t>Programación plurianual (€)</t>
  </si>
  <si>
    <t>Código</t>
  </si>
  <si>
    <t xml:space="preserve">    Denominación</t>
  </si>
  <si>
    <t>SOCIEDADES MUNICIPALES.-  ficha nº 6</t>
  </si>
  <si>
    <t>Clasificación económica según EHA/3565/2008</t>
  </si>
  <si>
    <t>CONCEPTO</t>
  </si>
  <si>
    <r>
      <t xml:space="preserve">IMPORTE TOTAL </t>
    </r>
    <r>
      <rPr>
        <b/>
        <sz val="8"/>
        <color indexed="8"/>
        <rFont val="Calibri"/>
        <family val="2"/>
      </rPr>
      <t>(€)</t>
    </r>
  </si>
  <si>
    <t>FINANCIACIÓN (€)</t>
  </si>
  <si>
    <t>RECURSOS PROPIOS (€)</t>
  </si>
  <si>
    <t>AYUNTAMIENTO (€)</t>
  </si>
  <si>
    <t>OTROS ENTES (ESPECIFICAR)</t>
  </si>
  <si>
    <t>Entidades de Crédito (€)</t>
  </si>
  <si>
    <t>Autoridad Unica del Transporte de Gran Canaria (€)</t>
  </si>
  <si>
    <t>Banco Europeo de Inversiones (€)</t>
  </si>
  <si>
    <t>626/641</t>
  </si>
  <si>
    <t>OBSERVACIONES:</t>
  </si>
  <si>
    <t>SOCIEDADES MUNICIPALES.-  ficha nº 7</t>
  </si>
  <si>
    <t>OBJETIVOS Y RENTAS</t>
  </si>
  <si>
    <r>
      <t xml:space="preserve">INDICADORES DE RESULTADOS Y DE GESTIÓN </t>
    </r>
    <r>
      <rPr>
        <b/>
        <vertAlign val="superscript"/>
        <sz val="12"/>
        <color indexed="8"/>
        <rFont val="Calibri"/>
        <family val="2"/>
      </rPr>
      <t>(1)</t>
    </r>
  </si>
  <si>
    <t>MAGNITUD</t>
  </si>
  <si>
    <t>Viajeros totales</t>
  </si>
  <si>
    <t>Viajeros 1ª etapa</t>
  </si>
  <si>
    <t>% viajeros 1ª etapa</t>
  </si>
  <si>
    <t>Viajeros 2ª etapa (transbordo)</t>
  </si>
  <si>
    <t>% viajeros 2ª etapa</t>
  </si>
  <si>
    <t>Ventas por prestación de servicios</t>
  </si>
  <si>
    <t>Kilómetros recorridos totales (servicio + vacío)</t>
  </si>
  <si>
    <t>Kilómetros recorridos en servicio</t>
  </si>
  <si>
    <t>Kilómetros recorridos en vacío</t>
  </si>
  <si>
    <t>Tarifa Media (sobre total de viajeros)</t>
  </si>
  <si>
    <t>Cifra de Negocios</t>
  </si>
  <si>
    <t>Importe de la Cifra de Negocios sobre total de viajeros</t>
  </si>
  <si>
    <t>Viajeros por kilómetro recorrido totales</t>
  </si>
  <si>
    <t>Viajeros por kilómetro recorrido en servicio</t>
  </si>
  <si>
    <t>Coste Total</t>
  </si>
  <si>
    <t>Costes de Explotación</t>
  </si>
  <si>
    <t>Costes Financieros</t>
  </si>
  <si>
    <t>Coste Total por kilómetros recorridos totales</t>
  </si>
  <si>
    <t>Coste Total por Kilómetro recorrido en servicio</t>
  </si>
  <si>
    <t>Coste Total por Kilómetro recorrido en vacío</t>
  </si>
  <si>
    <t>Coste Total por viajero</t>
  </si>
  <si>
    <t>Coste de Explotación por kilómetro recorrido</t>
  </si>
  <si>
    <t>Coste de Explotación por kilómetro recorrido en servicio</t>
  </si>
  <si>
    <t>Coste de Explotación por kilómetro recorrido en vacío</t>
  </si>
  <si>
    <t>Coste de Explotación por viajero</t>
  </si>
  <si>
    <t>Coste Financiero por kilómetro recorrido</t>
  </si>
  <si>
    <t>Coste Financiero por kilómetro recorrido en servicio</t>
  </si>
  <si>
    <t>Coste Financiero por kilómetro recorrido en vacío</t>
  </si>
  <si>
    <t>Coste Financiero por viajero</t>
  </si>
  <si>
    <t>Número de Líneas de la red</t>
  </si>
  <si>
    <t>Coste Total por Línea</t>
  </si>
  <si>
    <t>Coste de Explotación por Línea</t>
  </si>
  <si>
    <t>Coste Financiero por Línea</t>
  </si>
  <si>
    <t>ORDEN HAP/2075/2014  de 6 de noviembre, por la que se establecen los criterios de cálculo del Coste Efectivo de los servicios prestados por las entidades locales.</t>
  </si>
  <si>
    <t>Coste Efectivo</t>
  </si>
  <si>
    <t>Costes Directos</t>
  </si>
  <si>
    <t>Aprovisionamientos</t>
  </si>
  <si>
    <t>Gastos de Personal</t>
  </si>
  <si>
    <t>Otros Gastos de Explotación</t>
  </si>
  <si>
    <t>Amortización del Inmovilizado</t>
  </si>
  <si>
    <t>Otros gastos no financieros relacionados con el servicio no recogidos en apartados anteriores</t>
  </si>
  <si>
    <t>Costes Indirectos</t>
  </si>
  <si>
    <t>Ingreso Total</t>
  </si>
  <si>
    <t>Ingresos de Explotación</t>
  </si>
  <si>
    <t>Ingresos Financieros</t>
  </si>
  <si>
    <t>Ingreso Total por kilómetros recorridos totales</t>
  </si>
  <si>
    <t>Ingreso Total por Kilómetro recorrido en servicio</t>
  </si>
  <si>
    <t>Ingreso Total por Kilómetro recorrido en vacío</t>
  </si>
  <si>
    <t>Ingreso Total por viajero</t>
  </si>
  <si>
    <t>Ingreso de Explotación por kilómetro recorrido</t>
  </si>
  <si>
    <t>Ingreso de Explotación por kilómetro recorrido en servicio</t>
  </si>
  <si>
    <t>Ingreso de Explotación por kilómetro recorrido en vacío</t>
  </si>
  <si>
    <t>Ingreso de Explotación por viajero</t>
  </si>
  <si>
    <t>Ingreso Financiero por kilómetro recorrido</t>
  </si>
  <si>
    <t>Ingreso Financiero por kilómetro recorrido en servicio</t>
  </si>
  <si>
    <t>Ingreso Financiero por kilómetro recorrido en vacío</t>
  </si>
  <si>
    <t>Ingreso Financiero por viajero</t>
  </si>
  <si>
    <t>Ingreso Total por Línea</t>
  </si>
  <si>
    <t>Ingreso de Explotación por Línea</t>
  </si>
  <si>
    <t>Ingreso Financiero por Línea</t>
  </si>
  <si>
    <r>
      <t xml:space="preserve">RENTAS GENERADAS O QUE SE ESPERAN GENERAR </t>
    </r>
    <r>
      <rPr>
        <b/>
        <vertAlign val="superscript"/>
        <sz val="12"/>
        <color indexed="8"/>
        <rFont val="Calibri"/>
        <family val="2"/>
      </rPr>
      <t>(en euros)</t>
    </r>
  </si>
  <si>
    <t>Recursos Propios</t>
  </si>
  <si>
    <t>Subvenciones Tarifarias</t>
  </si>
  <si>
    <t>Subvenciones al Déficit de Explotación</t>
  </si>
  <si>
    <t xml:space="preserve">Imputación de Subvenciones de Capital incorporadas a resultados del ejercicio </t>
  </si>
  <si>
    <t xml:space="preserve">   Renta Neta</t>
  </si>
  <si>
    <t xml:space="preserve">      Amortizaciones</t>
  </si>
  <si>
    <t xml:space="preserve">      Provisiones</t>
  </si>
  <si>
    <t xml:space="preserve">Deterioro y resultado </t>
  </si>
  <si>
    <t xml:space="preserve">      Renta Bruta</t>
  </si>
  <si>
    <t>SOCIEDADES MUNICIPALES.-  ficha nº 8</t>
  </si>
  <si>
    <t>IMPORTE TOTAL</t>
  </si>
  <si>
    <t>FINANCIACIÓN</t>
  </si>
  <si>
    <t>RECURSOS PROPIOS</t>
  </si>
  <si>
    <t>AYUNTAMIENTO</t>
  </si>
  <si>
    <t>Autoridad Unica del Transporte de Gran Canaria</t>
  </si>
  <si>
    <t>TRANSPORTE PUBLICO REGULAR COLECTIVO DE VIAJEROS</t>
  </si>
  <si>
    <t>INGRESOS POR PRESTACION DE SERVICIOS</t>
  </si>
  <si>
    <t>OTROS INGRESOS (ACCESORIOS Y OTROS DE GESTION CORRIENTE)</t>
  </si>
  <si>
    <t>INGRESOS FINANCIEROS</t>
  </si>
  <si>
    <t>IMPUTACION DE SUBVENCIONES DE CAPITAL INCORPORADAS A RESULTADOS DEL EJERCICIO</t>
  </si>
  <si>
    <t>SOCIEDADES MUNICIPALES.-  ficha nº 9</t>
  </si>
  <si>
    <t>SOCIEDADES MUNICIPALES.-  ficha nº 14</t>
  </si>
  <si>
    <t>DOTACIÓN DE PLANTILLAS Y RETRIBUCIONES</t>
  </si>
  <si>
    <t>Sectores a considerar</t>
  </si>
  <si>
    <t>X</t>
  </si>
  <si>
    <t>Administración General y resto de sectores</t>
  </si>
  <si>
    <t>Sector de asistencia social y de dependencia</t>
  </si>
  <si>
    <t>Sector sanitario</t>
  </si>
  <si>
    <t>Educativo universitario</t>
  </si>
  <si>
    <t>Educativo no universitario</t>
  </si>
  <si>
    <t>( Se cumplimentará un cuadro por cada uno de los sectores de actividad de la Entidad)</t>
  </si>
  <si>
    <t>Datos de Plantillas y retribuciones de un determinado sector</t>
  </si>
  <si>
    <t>Sector:</t>
  </si>
  <si>
    <t>Transporte regular colectivo de viajeros</t>
  </si>
  <si>
    <t>(2)</t>
  </si>
  <si>
    <t>Número total de efectivos</t>
  </si>
  <si>
    <t>(3)</t>
  </si>
  <si>
    <t>Importe total de Gastos</t>
  </si>
  <si>
    <t>(4)</t>
  </si>
  <si>
    <t>Gastos distribuidos por grupos de personal</t>
  </si>
  <si>
    <t>(Importes en €)</t>
  </si>
  <si>
    <t>Grupo de personal</t>
  </si>
  <si>
    <t>Número de efectivos</t>
  </si>
  <si>
    <t>Retribuciones distribuidas por grupos</t>
  </si>
  <si>
    <t>Sueldos y salarios</t>
  </si>
  <si>
    <t>Retribución variable</t>
  </si>
  <si>
    <t>Planes de pensiones</t>
  </si>
  <si>
    <t>Otras retribuciones</t>
  </si>
  <si>
    <t>Total retribuciones</t>
  </si>
  <si>
    <t>Órganos de Gobierno</t>
  </si>
  <si>
    <t>Máximos responsables</t>
  </si>
  <si>
    <t>Resto de personal directivo</t>
  </si>
  <si>
    <t>Laboral contrato indefinido</t>
  </si>
  <si>
    <t>Laboral duración determinada</t>
  </si>
  <si>
    <t>Otro personal</t>
  </si>
  <si>
    <t>Total (5)</t>
  </si>
  <si>
    <t>(5)</t>
  </si>
  <si>
    <t xml:space="preserve">Gastos comunes sin distribuir por grupos </t>
  </si>
  <si>
    <t>Importe</t>
  </si>
  <si>
    <t>Acción Social</t>
  </si>
  <si>
    <t>Seguridad social</t>
  </si>
  <si>
    <t>Total gastos comunes</t>
  </si>
  <si>
    <t>Observaciones</t>
  </si>
  <si>
    <t>Notas:</t>
  </si>
  <si>
    <t>(2) Campo de selección para que el usuario seleccione el sector para el que va a introducir/actualizar/consultar información</t>
  </si>
  <si>
    <t>(3) Se corresponde con el "Total nº de efectivos" que aparece en el cuadro (5)</t>
  </si>
  <si>
    <t>(4) Se corresponde con el "Total de retribuciones" que aparece en el cuadro (5) + "Total de gastos comunes" (6)</t>
  </si>
  <si>
    <t>SOCIEDADES MUNICIPALES.-  ficha nº 13</t>
  </si>
  <si>
    <t>TRANSFERENCIAS Y SUBVENCIONES PROCEDENTES DEL AYUNTAMIENTO DE LAS PALMAS DE GRAN CANARIA</t>
  </si>
  <si>
    <t>SUBVENCIONES</t>
  </si>
  <si>
    <t>IMPORTE</t>
  </si>
  <si>
    <t>DE CAPITAL:</t>
  </si>
  <si>
    <t>CORRIENTES:</t>
  </si>
  <si>
    <t>1.- SUBVENCIONES PARA REDUCIR EL PRECIO A PAGAR POR LOS CONSUMIDORES (SUBVENCIONES TARIFARIAS)</t>
  </si>
  <si>
    <t>BONO JUBILADO-BONO GUAGUAS GLOBAL JUBILADO</t>
  </si>
  <si>
    <t>BONO FAMILIA NUMEROSA GENERAL-BONO GUAGUAS GLOBAL FAMILIA NUMEROSA GENERAL</t>
  </si>
  <si>
    <t>BONO FAMILIA NUMEROSA ESPECIAL-BONO GUAGUAS GLOBAL FAMILIA NUMEROSA ESPECIAL</t>
  </si>
  <si>
    <t>BONO SOLIDARIO-BONO GUAGUAS GLOBAL SOLIDARIO</t>
  </si>
  <si>
    <t>BONO LPAMOVILIDAD-BONO GUAGUAS-GLOBAL LPAMOVILIDAD</t>
  </si>
  <si>
    <t xml:space="preserve">2.- SUBVENCIONES AL DÉFICIT </t>
  </si>
  <si>
    <t>TRANSFERENCIAS Y SUBVENCIONES PROCEDENTES DE OTROS ENTES</t>
  </si>
  <si>
    <t xml:space="preserve">   * OTRAS CORPORACIONES LOCALES</t>
  </si>
  <si>
    <t xml:space="preserve">   * COMUNIDAD AUTÓNOMA</t>
  </si>
  <si>
    <t xml:space="preserve">   * ESTADO</t>
  </si>
  <si>
    <t xml:space="preserve">   * OTROS ENTES (AUTORIDAD UNICA DEL TRANSPORTE DE GRAN CANARIA) PROYECTO METROGUAGUA</t>
  </si>
  <si>
    <t xml:space="preserve">   * OTROS ENTES (AUTORIDAD UNICA DEL TRANSPORTE DE GRAN CANARIA) ADQUISICION DE FLOTA</t>
  </si>
  <si>
    <t xml:space="preserve"> * OTROS ENTES</t>
  </si>
  <si>
    <t xml:space="preserve">AUTORIDAD UNICA DEL TRANSPORTE DE GRAN CANARIA (APORTACION AL DEFICIT DE EXPLOTACION) </t>
  </si>
  <si>
    <t xml:space="preserve">AUTORIDAD UNICA DEL TRANSPORTE DE GRAN CANARIA (APORTACION TARIFARIA) </t>
  </si>
  <si>
    <t>APORTACION TARIFARIA BONO LPAMOVILIDAD</t>
  </si>
  <si>
    <r>
      <rPr>
        <b/>
        <i/>
        <sz val="11"/>
        <color theme="1"/>
        <rFont val="Calibri"/>
        <family val="2"/>
        <scheme val="minor"/>
      </rPr>
      <t>(1)</t>
    </r>
    <r>
      <rPr>
        <sz val="11"/>
        <color theme="1"/>
        <rFont val="Calibri"/>
        <family val="2"/>
        <scheme val="minor"/>
      </rPr>
      <t xml:space="preserve"> Aportación del Ayuntamiento de Las Palmas de Gran Canaria al Contrato Programa (CP).</t>
    </r>
  </si>
  <si>
    <t>SOCIEDADES MUNICIPALES.-  ficha nº 12</t>
  </si>
  <si>
    <t>ESTADO DE MOVIMIENTOS Y SITUACIÓN DE LA DEUDA</t>
  </si>
  <si>
    <t xml:space="preserve">     CONCEPTO</t>
  </si>
  <si>
    <t>NOTAS</t>
  </si>
  <si>
    <r>
      <t xml:space="preserve">Deuda  viva </t>
    </r>
    <r>
      <rPr>
        <b/>
        <vertAlign val="superscript"/>
        <sz val="10"/>
        <color indexed="8"/>
        <rFont val="Calibri"/>
        <family val="2"/>
      </rPr>
      <t>(1)</t>
    </r>
  </si>
  <si>
    <t>Crédito disponible</t>
  </si>
  <si>
    <r>
      <t xml:space="preserve">Dispuesto en el ejercicio </t>
    </r>
    <r>
      <rPr>
        <b/>
        <vertAlign val="superscript"/>
        <sz val="10"/>
        <color indexed="8"/>
        <rFont val="Calibri"/>
        <family val="2"/>
      </rPr>
      <t>(2)</t>
    </r>
  </si>
  <si>
    <t>Amortizaciones</t>
  </si>
  <si>
    <t>Intereses y gastos financieros</t>
  </si>
  <si>
    <t>Deuda Viva (5) = (1)+(2)-(3)-(4)</t>
  </si>
  <si>
    <r>
      <t xml:space="preserve">Ordinaria s/contrato </t>
    </r>
    <r>
      <rPr>
        <b/>
        <vertAlign val="superscript"/>
        <sz val="10"/>
        <color indexed="8"/>
        <rFont val="Calibri"/>
        <family val="2"/>
      </rPr>
      <t>(3)</t>
    </r>
  </si>
  <si>
    <r>
      <t xml:space="preserve">Extraordinaria </t>
    </r>
    <r>
      <rPr>
        <b/>
        <vertAlign val="superscript"/>
        <sz val="10"/>
        <color indexed="8"/>
        <rFont val="Calibri"/>
        <family val="2"/>
      </rPr>
      <t>(4)</t>
    </r>
  </si>
  <si>
    <t>EMISIONES</t>
  </si>
  <si>
    <t>Emisiones a c/p (en euros)</t>
  </si>
  <si>
    <t>Emisiones a c/p (en moneda distinta al euro)</t>
  </si>
  <si>
    <t>Emisiones a l/p (en euros)</t>
  </si>
  <si>
    <t>Emisiones a l/p (en moneda distinta al euro)</t>
  </si>
  <si>
    <t>OPERACIONES CON ENTIDADES DE CRÉDITO</t>
  </si>
  <si>
    <t>Con Entidades de Crédito Residentes</t>
  </si>
  <si>
    <t>Dispuesto en el ejercicio recoge, además de la deuda en la ficha 6 la deuda que se contrae por las 8 MAN 18 mtos. Y las 17 Solaris de 12 Matos. Que se reciben en 2019 y que estaban adjudicadas en 2018. Además recoge a diciembre las 60 guaguas en Leasing cuya financiación se firma en dicho mes, con lo que de los 11,890 millones de deuda inicial sólo se habría amortizado en cuota anticipada en diciembre 0,120 millones.</t>
  </si>
  <si>
    <t>Créditos a c/p (en euros)</t>
  </si>
  <si>
    <t>Créditos a c/p (en moneda distinta al euro)</t>
  </si>
  <si>
    <t>Créditos a l/p (en euros) sin operación de derivados asociadas</t>
  </si>
  <si>
    <t>Créditos a l/p (en euros) con operación de derivados asociadas</t>
  </si>
  <si>
    <t>Créditos a l/p (en moneda distinta al euro) sin operación de derivados asociada</t>
  </si>
  <si>
    <t>Créditos a l/p (en moneda distinta al euro) con operación de derivados asociada</t>
  </si>
  <si>
    <t>Créditos con E.C. residentes en países Unión Europea</t>
  </si>
  <si>
    <t>Créditos con E.C. residentes en países fuera de la Unión Europea</t>
  </si>
  <si>
    <t>Factoring sin recurso</t>
  </si>
  <si>
    <t>Avales ejecutados</t>
  </si>
  <si>
    <t>Entidades dependientes  ( Administraciones Públicas)</t>
  </si>
  <si>
    <t xml:space="preserve">Resto de Entidades dependientes  </t>
  </si>
  <si>
    <t xml:space="preserve">Entidades no dependientes </t>
  </si>
  <si>
    <t>Deudas con Administraciones Públicas</t>
  </si>
  <si>
    <t>Con la Administración General del Estado</t>
  </si>
  <si>
    <t>Con la Comunidad Autónoma</t>
  </si>
  <si>
    <t>Con la Seguridad Social</t>
  </si>
  <si>
    <t>Con la AEAT</t>
  </si>
  <si>
    <t>Con otras Administraciones Públicas</t>
  </si>
  <si>
    <t>Otras operaciones de crédito</t>
  </si>
  <si>
    <t>Arrendamientos financieros</t>
  </si>
  <si>
    <t>Pagos aplazados</t>
  </si>
  <si>
    <t>Inversiones con abono total de precio</t>
  </si>
  <si>
    <t>Asociación público privadas (APPs)</t>
  </si>
  <si>
    <t xml:space="preserve">Otras </t>
  </si>
  <si>
    <t>APORTACION TARIFARIA BONO GUAGUA JOVEN (BONO GRAN CANARIA JOVEN) + BONO RESIDENTE + BONO ORO</t>
  </si>
  <si>
    <t>SOCIEDADES MUNICIPALES.-  ficha nº 1</t>
  </si>
  <si>
    <t>BALANCE</t>
  </si>
  <si>
    <t>CNAE: 4931</t>
  </si>
  <si>
    <t>Fecha de aprobación de los estados financieros iniciales</t>
  </si>
  <si>
    <t>SOCIEDADES MUNICIPALES.-  ficha nº 2</t>
  </si>
  <si>
    <t>SOCIEDADES MUNICIPALES.-  ficha nº 4</t>
  </si>
  <si>
    <t>PRESUPUESTO DE CAPITAL. ESTADO DE FLUJOS DE EFECTIVO</t>
  </si>
  <si>
    <r>
      <t xml:space="preserve">AUTORIDAD UNICA DEL TRANSPORTE DE GRAN CANARIA (APORTACION AL DEFICIT DE EXPLOTACION) </t>
    </r>
    <r>
      <rPr>
        <b/>
        <sz val="12"/>
        <color theme="1"/>
        <rFont val="Calibri"/>
        <family val="2"/>
        <scheme val="minor"/>
      </rPr>
      <t>(1)</t>
    </r>
  </si>
  <si>
    <t>BONO GUAGUA JOVEN</t>
  </si>
  <si>
    <t>Fondos Next Generation</t>
  </si>
  <si>
    <t xml:space="preserve"> SUBVENCIONES AL DEFICIT DE EXPLOTACION (1)</t>
  </si>
  <si>
    <t xml:space="preserve">SUBVENCIONES TARIFARIAS </t>
  </si>
  <si>
    <t>Ordenadores  Renovación (Cpu +Pantalla+So)</t>
  </si>
  <si>
    <t>Maquinaria Y Equipamiento Taller</t>
  </si>
  <si>
    <t>Ampliación Placas Fotovoltaicas</t>
  </si>
  <si>
    <t>Coches auxiliares Taller</t>
  </si>
  <si>
    <t>Reforma Oficina Obelisco (Espacio Polivalente)</t>
  </si>
  <si>
    <t>Suminsitro De Máquinas De Recarga En Terminales (Manuel Becerra)</t>
  </si>
  <si>
    <t>Adecuación imagen coporativa paradas especiales (Paneles Manuel Becerra y San Telmo)</t>
  </si>
  <si>
    <t>APORTACION DE SOCIOS PARA ADQUISICIÓN DE FLOTA</t>
  </si>
  <si>
    <t>2024 (estimado)</t>
  </si>
  <si>
    <t>Proyecto de revisión estructural de Arequipa</t>
  </si>
  <si>
    <t>Dirección de Obra del Proyecto Cochera Nueva</t>
  </si>
  <si>
    <t xml:space="preserve">Renovación de Licencias de Servicios </t>
  </si>
  <si>
    <t>Prioridad Semafórica (MetroGuagua)</t>
  </si>
  <si>
    <t xml:space="preserve">Desarrollo Nuevas implementaciones a bordo </t>
  </si>
  <si>
    <t>Desarrollo Software De Planificación</t>
  </si>
  <si>
    <t xml:space="preserve">Despliegue de Red en Garajes (armarios, fibra, switches,etc) </t>
  </si>
  <si>
    <t>Reforma De Instalación Eléctrica para nuevas guaguas eléctricas</t>
  </si>
  <si>
    <t xml:space="preserve">Nuevos Software Varios Departamentos </t>
  </si>
  <si>
    <t>Hardware para Implementación de Vdi (Escritorios Virtuales)</t>
  </si>
  <si>
    <t>Reforma Instalación Contraincendios</t>
  </si>
  <si>
    <t>Reforma Instalación Telecomunicaciones</t>
  </si>
  <si>
    <t>Paradas y Equipamiento (MetroGuagua)</t>
  </si>
  <si>
    <t>622/623</t>
  </si>
  <si>
    <t>En la medida en que se usen remanentes de tesorería en 2024 esta sustitución no sería necesaria.</t>
  </si>
  <si>
    <r>
      <rPr>
        <b/>
        <sz val="10"/>
        <color theme="1"/>
        <rFont val="Calibri"/>
        <family val="2"/>
        <scheme val="minor"/>
      </rPr>
      <t xml:space="preserve">OBSERVACIONES: </t>
    </r>
    <r>
      <rPr>
        <sz val="10"/>
        <color theme="1"/>
        <rFont val="Calibri"/>
        <family val="2"/>
        <scheme val="minor"/>
      </rPr>
      <t>Se incluye la adquisición de vehículos que, si bien se terminarían de fabricar en 2026, su licitación y adjudicación se producirá con anterioridad. Se ha incluido una cláusula en los contratos de adquisición de flota por la cual se pueden ampliar</t>
    </r>
  </si>
  <si>
    <t>GUAGUAS 7,5 METROS Y PMR - 6 y 2 UNIDADES</t>
  </si>
  <si>
    <t>GUAGUAS 10 METROS - 10 UNIDADES ELÉCTRICAS</t>
  </si>
  <si>
    <t>GUAGUAS 12 METROS - 20 UNIDADES (10 en 2025 y 10 en 2026)</t>
  </si>
  <si>
    <t xml:space="preserve">Nuevas Cocheras </t>
  </si>
  <si>
    <t>Reformas Sede Central (Extracción Gases del Taller, Proyectos de Reforma)</t>
  </si>
  <si>
    <t>restante a disposiciones finales del crédito con el Banco Europeo de Inversiones con fecha límite febrero 2023 y a la sutitución parcial  de operaciones preexistentes.</t>
  </si>
  <si>
    <t>FONDOS NEXT GENERATION</t>
  </si>
  <si>
    <t xml:space="preserve">(1) Aportación del Ayuntamiento de Las Palmas de Gran Canaria al Contrato Programa (C. P.), de los 3.178,245,42 € que constituyen la aportación municipal al CP 2021-2024 a través de la Autoridad Unica del Transporte de Gran Canaria Guaguas Municipales recibe 3.050.688,76 €, el resto (127.556,66 €) se destina a la financiación de la Autoridad Unica del Transporte de Gran Canaria según acuerdo de la Junta de Gobierno de la Autoridad Unica del Transporte de Gran Canaria de 20 de marzo de 2015. Dichos importes son entregas a cuenta del CP 2021-2024 en proceso de negociación. Dicho importe se recoge en las aportaciones del Ayuntamiento.
</t>
  </si>
  <si>
    <r>
      <rPr>
        <sz val="11"/>
        <rFont val="Calibri"/>
        <family val="2"/>
        <scheme val="minor"/>
      </rPr>
      <t>De los 3.178,245,42 € que constituyen la aportación municipal al CP 2017-2020 a través de la Autoridad Unica del Transporte de Gran Canaria Guaguas Municipales recibe 3.050.688,76 €, el resto (127.556,66 €) se destina a la financiación de la Autoridad Unica del Transporte de Gran Canaria según acuerdo de la Junta de Gobierno de la Autoridad Unica del Transporte de Gran Canaria de 20 de marzo de 2015. Dichos importes son entregas a cuenta del CP 2017-2020 en proceso de negociación</t>
    </r>
    <r>
      <rPr>
        <sz val="11"/>
        <color rgb="FFFF0000"/>
        <rFont val="Calibri"/>
        <family val="2"/>
        <scheme val="minor"/>
      </rPr>
      <t xml:space="preserve">.
</t>
    </r>
  </si>
  <si>
    <t xml:space="preserve">A continuación y resumidamente, como cada año pasamos a explicitar los principales objetivos y actuaciones que pretendemos desarrollar durante el año 2025, que en breve comienza, y que nos alinea con nuestro Plan Estratégico:
1.- Como cada año seguimos empeñados en revisar continuamente nuestra oferta de servicios, analizándola exhaustivamente y redefiniendo nuestros servicios, con objetos de simplificarlos y adaptarlos a las necesidades variadas y variables de nuestros clientes, con el claro objetivo de conciliar dichas modificaciones con el ajuste que finalmente deberemos hacer en la red para acoger en la misma la MetroGuagua, lo que nos permitirá dar un salto cualitativo, proyecto en el que seguimos trabajando denodadamente y que estamos convencidos que a pesar de la espera, finalmente cumplirá con las expectativas que todos en él hemos depositado. Dentro de esta senda introduciremos mejoras en las líneas con paso por el Auditorio a finales de 2024. 
</t>
  </si>
  <si>
    <t>2.- Este nuevo año es, como los anteriores, un año de continuas inversiones, y en el mismo además de las ya tradicionales en la MetroGuagua (4.7 M€) y en la adquisición de flota (5.1 M€) tenemos en el objetivo culminar una inversión total de 19.4 M€, en las que van a cobrar vital importancia todos aquellos proyectos de mejora tecnológica, que se encuentran detalladamente reflejados en la ficha nº 5.</t>
  </si>
  <si>
    <t xml:space="preserve">5.- Por último solo queda mencionar que los objetivos planteados mantienen el compromiso con el cumplimiento de los ratios económicos y financieros marcados por el Banco Europeo de Inversiones. </t>
  </si>
  <si>
    <t>Las Inversiones de la MetroGuagua por valor de 4.749.332,48€ se financian con el saldo del Banco Europeo de Inversiones ya dispuesto en 2023. 
El resto de inversiones (salvo la compra de flota y el terreno) se financiarán, en la medida de lo posible, con remanentes de tesorería del ejercicio 2024 en vez de con financiación de entidades de crédito.</t>
  </si>
  <si>
    <t xml:space="preserve">las unidades a adquirir en un 20%. </t>
  </si>
  <si>
    <t xml:space="preserve">3.- En el año 2025 seguimos teniendo, al igual que el 2024, como claro y prioritario objetivo redefinir nuestras nuevas necesidades de espacios, que adicionalmente cada año se nos vuelven más urgentes, y esto tanto para operar adecuadamente dentro de la ciudad, intentando materializar algunos proyectos ya en marcha y teniendo en estos momentos proyectados otros que nos posibiliten nuevos puntos de trasbordo y conexiones, como para operar en nuestras cocheras.
Ya el año pasado planteamos la necesidad de dotarnos de nuevas instalaciones para poder seguir desarrollando adecuadamente el gran proyecto de transporte público que se está impulsando desde nuestro Ayuntamiento, más allá de las instalaciones de Hoya de la Plata, y así estamos trabajando con Urbanismo para poder ser receptores de un solar adecuado a nuestras pretensiones en la zona sur de la ciudad, lo que lo ubica justamente en el extremo opuesto de las actuales instalaciones, cercano además a Hoya de la Plata, y que nos permitirá obtener beneficios logísticos importantes, y sobre todo resolver el problema que actualmente tenemos en relación al tamaño de las actuales en la Urbanización del Sebadal, donde, como venimos explicando en memorias anteriores, nos vemos obligados a aparcar un porcentaje relevante de nuestra flota de 18 metros en los alrededores de la misma, con lo importantes problemas de logística que este hecho nos ocasiona. Se ha incluido, como se detalla en la ficha nº 5, la adquisición del terreno por un valor estimado de 6M€. </t>
  </si>
  <si>
    <t xml:space="preserve">4.- En cuanto a nuestras relaciones con la Autoridad Única del Transporte (AUTGC), y a pesar de que de buena fe sabemos que siempre ha existido un espíritu colaborativo en el que hemos desarrollado nuestras relaciones, muchos compromisos actualmente siguen en el aire y sin terminar de formalizarse, lo que nos preocupa en gran manera. Esta situación ha sido agravada, además, por la implementación del transporte gratuito en los bonos residentes, bonos emitidos por la AUTGC, que han fagocitado comprensiblemente nuestro anterior esquema tarifario sin que, a nuestro entender,  se haya cubierto adecuadamente el coste de esta política. En este punto adicionalmente nos remitimos a lo que ya expusimos el año pasado sobre la necesidad de formalizar las relaciones entre la AUTGC y Guaguas, y confiamos que en este nuevo periodo que acaba de comenzar se progrese en este objetivo de manera rápida y eficaz, ya que por ejemplo ahora mismo estamos teniendo un problema importante con la fiabilidad de nuestro sistema de ticketing, y para darle solución dependemos totalmente de las decisiones que a este respecto tome la AUTGC.
</t>
  </si>
  <si>
    <t>La nueva financiación de 2025 asciende a 19.885.000 euros, de los cuales 13.622.200 euros estarían destinados a financiar las nuevas inversiones (Ficha 6), debiéndose la diferencia del importe</t>
  </si>
</sst>
</file>

<file path=xl/styles.xml><?xml version="1.0" encoding="utf-8"?>
<styleSheet xmlns="http://schemas.openxmlformats.org/spreadsheetml/2006/main">
  <numFmts count="4">
    <numFmt numFmtId="43" formatCode="_-* #,##0.00\ _€_-;\-* #,##0.00\ _€_-;_-* &quot;-&quot;??\ _€_-;_-@_-"/>
    <numFmt numFmtId="164" formatCode="_-* #,##0\ _€_-;\-* #,##0\ _€_-;_-* &quot;-&quot;??\ _€_-;_-@_-"/>
    <numFmt numFmtId="170" formatCode="#,##0.000"/>
    <numFmt numFmtId="171" formatCode="#,##0.0000"/>
  </numFmts>
  <fonts count="44">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b/>
      <sz val="8"/>
      <color theme="1"/>
      <name val="Calibri"/>
      <family val="2"/>
      <scheme val="minor"/>
    </font>
    <font>
      <b/>
      <sz val="16"/>
      <color theme="1"/>
      <name val="Calibri"/>
      <family val="2"/>
      <scheme val="minor"/>
    </font>
    <font>
      <b/>
      <sz val="18"/>
      <color theme="1"/>
      <name val="Calibri"/>
      <family val="2"/>
      <scheme val="minor"/>
    </font>
    <font>
      <sz val="8"/>
      <color theme="1"/>
      <name val="Calibri"/>
      <family val="2"/>
      <scheme val="minor"/>
    </font>
    <font>
      <sz val="10"/>
      <color rgb="FF000000"/>
      <name val="Calibri"/>
      <family val="2"/>
      <scheme val="minor"/>
    </font>
    <font>
      <b/>
      <sz val="12"/>
      <color rgb="FF000000"/>
      <name val="Calibri"/>
      <family val="2"/>
      <scheme val="minor"/>
    </font>
    <font>
      <b/>
      <sz val="10"/>
      <color theme="1"/>
      <name val="Calibri"/>
      <family val="2"/>
      <scheme val="minor"/>
    </font>
    <font>
      <b/>
      <sz val="11"/>
      <color indexed="8"/>
      <name val="Calibri"/>
      <family val="2"/>
    </font>
    <font>
      <sz val="10"/>
      <color theme="1"/>
      <name val="Calibri"/>
      <family val="2"/>
      <scheme val="minor"/>
    </font>
    <font>
      <sz val="10"/>
      <name val="Calibri"/>
      <family val="2"/>
      <scheme val="minor"/>
    </font>
    <font>
      <b/>
      <sz val="10"/>
      <name val="Calibri"/>
      <family val="2"/>
      <scheme val="minor"/>
    </font>
    <font>
      <sz val="12"/>
      <color theme="1"/>
      <name val="Calibri"/>
      <family val="2"/>
      <scheme val="minor"/>
    </font>
    <font>
      <sz val="10"/>
      <name val="MS Sans Serif"/>
      <family val="2"/>
    </font>
    <font>
      <sz val="11"/>
      <color theme="1"/>
      <name val="Arial"/>
      <family val="2"/>
    </font>
    <font>
      <sz val="10"/>
      <name val="Arial"/>
      <family val="2"/>
    </font>
    <font>
      <sz val="9"/>
      <color theme="1"/>
      <name val="Calibri"/>
      <family val="2"/>
      <scheme val="minor"/>
    </font>
    <font>
      <b/>
      <sz val="9"/>
      <color theme="1"/>
      <name val="Calibri"/>
      <family val="2"/>
      <scheme val="minor"/>
    </font>
    <font>
      <sz val="11"/>
      <color theme="9" tint="-0.249977111117893"/>
      <name val="Calibri"/>
      <family val="2"/>
      <scheme val="minor"/>
    </font>
    <font>
      <b/>
      <sz val="10.5"/>
      <name val="Calibri"/>
      <family val="2"/>
      <scheme val="minor"/>
    </font>
    <font>
      <b/>
      <sz val="10"/>
      <name val="Calibri"/>
      <family val="2"/>
    </font>
    <font>
      <b/>
      <sz val="12"/>
      <name val="Calibri"/>
      <family val="2"/>
      <scheme val="minor"/>
    </font>
    <font>
      <b/>
      <sz val="11"/>
      <color rgb="FFFF0000"/>
      <name val="Calibri"/>
      <family val="2"/>
      <scheme val="minor"/>
    </font>
    <font>
      <b/>
      <sz val="14"/>
      <color rgb="FF000000"/>
      <name val="Calibri"/>
      <family val="2"/>
      <scheme val="minor"/>
    </font>
    <font>
      <b/>
      <sz val="10"/>
      <color rgb="FF000000"/>
      <name val="Calibri"/>
      <family val="2"/>
      <scheme val="minor"/>
    </font>
    <font>
      <sz val="10"/>
      <color theme="0" tint="-0.499984740745262"/>
      <name val="Calibri"/>
      <family val="2"/>
      <scheme val="minor"/>
    </font>
    <font>
      <sz val="11"/>
      <name val="Calibri"/>
      <family val="2"/>
      <scheme val="minor"/>
    </font>
    <font>
      <sz val="10"/>
      <color rgb="FFFF0000"/>
      <name val="Calibri"/>
      <family val="2"/>
      <scheme val="minor"/>
    </font>
    <font>
      <sz val="11"/>
      <color rgb="FFFF0000"/>
      <name val="Calibri"/>
      <family val="2"/>
      <scheme val="minor"/>
    </font>
    <font>
      <b/>
      <sz val="8"/>
      <color indexed="8"/>
      <name val="Calibri"/>
      <family val="2"/>
    </font>
    <font>
      <b/>
      <vertAlign val="superscript"/>
      <sz val="12"/>
      <color indexed="8"/>
      <name val="Calibri"/>
      <family val="2"/>
    </font>
    <font>
      <b/>
      <sz val="12"/>
      <color indexed="8"/>
      <name val="Calibri"/>
      <family val="2"/>
    </font>
    <font>
      <b/>
      <i/>
      <sz val="10"/>
      <color theme="1"/>
      <name val="Calibri"/>
      <family val="2"/>
      <scheme val="minor"/>
    </font>
    <font>
      <b/>
      <u/>
      <sz val="10"/>
      <color theme="1"/>
      <name val="Calibri"/>
      <family val="2"/>
      <scheme val="minor"/>
    </font>
    <font>
      <sz val="16"/>
      <color theme="1"/>
      <name val="Calibri"/>
      <family val="2"/>
      <scheme val="minor"/>
    </font>
    <font>
      <b/>
      <i/>
      <sz val="11"/>
      <color theme="1"/>
      <name val="Calibri"/>
      <family val="2"/>
      <scheme val="minor"/>
    </font>
    <font>
      <b/>
      <vertAlign val="superscript"/>
      <sz val="10"/>
      <color indexed="8"/>
      <name val="Calibri"/>
      <family val="2"/>
    </font>
    <font>
      <sz val="12"/>
      <name val="Calibri"/>
      <family val="2"/>
      <scheme val="minor"/>
    </font>
    <font>
      <sz val="12"/>
      <color rgb="FFFF0000"/>
      <name val="Calibri"/>
      <family val="2"/>
      <scheme val="minor"/>
    </font>
    <font>
      <sz val="11"/>
      <color rgb="FFFFC000"/>
      <name val="Calibri"/>
      <family val="2"/>
      <scheme val="minor"/>
    </font>
  </fonts>
  <fills count="18">
    <fill>
      <patternFill patternType="none"/>
    </fill>
    <fill>
      <patternFill patternType="gray125"/>
    </fill>
    <fill>
      <patternFill patternType="solid">
        <fgColor theme="4" tint="0.79998168889431442"/>
        <bgColor indexed="64"/>
      </patternFill>
    </fill>
    <fill>
      <patternFill patternType="solid">
        <fgColor theme="6" tint="0.79998168889431442"/>
        <bgColor indexed="64"/>
      </patternFill>
    </fill>
    <fill>
      <patternFill patternType="solid">
        <fgColor rgb="FFE6E6E6"/>
        <bgColor indexed="64"/>
      </patternFill>
    </fill>
    <fill>
      <patternFill patternType="solid">
        <fgColor rgb="FFD9D9D9"/>
        <bgColor indexed="64"/>
      </patternFill>
    </fill>
    <fill>
      <patternFill patternType="solid">
        <fgColor rgb="FFFFC000"/>
        <bgColor indexed="64"/>
      </patternFill>
    </fill>
    <fill>
      <patternFill patternType="solid">
        <fgColor theme="0"/>
        <bgColor indexed="64"/>
      </patternFill>
    </fill>
    <fill>
      <patternFill patternType="solid">
        <fgColor rgb="FFE0E0E0"/>
        <bgColor indexed="64"/>
      </patternFill>
    </fill>
    <fill>
      <patternFill patternType="solid">
        <fgColor theme="0" tint="-0.14999847407452621"/>
        <bgColor indexed="64"/>
      </patternFill>
    </fill>
    <fill>
      <patternFill patternType="solid">
        <fgColor rgb="FFFFFF99"/>
        <bgColor indexed="64"/>
      </patternFill>
    </fill>
    <fill>
      <patternFill patternType="solid">
        <fgColor rgb="FFFFFF00"/>
        <bgColor indexed="64"/>
      </patternFill>
    </fill>
    <fill>
      <patternFill patternType="solid">
        <fgColor theme="8" tint="0.79998168889431442"/>
        <bgColor indexed="64"/>
      </patternFill>
    </fill>
    <fill>
      <patternFill patternType="solid">
        <fgColor theme="7" tint="0.59999389629810485"/>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rgb="FFFFCC00"/>
        <bgColor indexed="64"/>
      </patternFill>
    </fill>
    <fill>
      <patternFill patternType="solid">
        <fgColor theme="7" tint="0.79998168889431442"/>
        <bgColor indexed="64"/>
      </patternFill>
    </fill>
  </fills>
  <borders count="6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bottom/>
      <diagonal/>
    </border>
    <border>
      <left/>
      <right style="medium">
        <color indexed="64"/>
      </right>
      <top/>
      <bottom style="thin">
        <color indexed="64"/>
      </bottom>
      <diagonal/>
    </border>
    <border>
      <left/>
      <right/>
      <top/>
      <bottom style="thin">
        <color indexed="64"/>
      </bottom>
      <diagonal/>
    </border>
    <border>
      <left style="thin">
        <color indexed="64"/>
      </left>
      <right/>
      <top/>
      <bottom/>
      <diagonal/>
    </border>
    <border>
      <left style="medium">
        <color indexed="64"/>
      </left>
      <right style="thin">
        <color indexed="64"/>
      </right>
      <top/>
      <bottom/>
      <diagonal/>
    </border>
    <border>
      <left/>
      <right style="thin">
        <color indexed="64"/>
      </right>
      <top style="medium">
        <color indexed="64"/>
      </top>
      <bottom style="thin">
        <color indexed="64"/>
      </bottom>
      <diagonal/>
    </border>
  </borders>
  <cellStyleXfs count="23">
    <xf numFmtId="0" fontId="0" fillId="0" borderId="0"/>
    <xf numFmtId="43" fontId="1" fillId="0" borderId="0" applyFont="0" applyFill="0" applyBorder="0" applyAlignment="0" applyProtection="0"/>
    <xf numFmtId="38" fontId="17" fillId="0" borderId="0" applyFont="0" applyFill="0" applyBorder="0" applyAlignment="0" applyProtection="0"/>
    <xf numFmtId="43" fontId="18" fillId="0" borderId="0" applyFont="0" applyFill="0" applyBorder="0" applyAlignment="0" applyProtection="0"/>
    <xf numFmtId="0" fontId="18" fillId="0" borderId="0"/>
    <xf numFmtId="0" fontId="19" fillId="0" borderId="0"/>
    <xf numFmtId="0" fontId="18" fillId="0" borderId="0"/>
    <xf numFmtId="0" fontId="19" fillId="0" borderId="0"/>
    <xf numFmtId="0" fontId="16" fillId="0" borderId="0"/>
    <xf numFmtId="0" fontId="19" fillId="0" borderId="0"/>
    <xf numFmtId="0" fontId="19" fillId="0" borderId="0"/>
    <xf numFmtId="0" fontId="19" fillId="0" borderId="0"/>
    <xf numFmtId="0" fontId="19" fillId="0" borderId="0"/>
    <xf numFmtId="0" fontId="1" fillId="0" borderId="0"/>
    <xf numFmtId="0" fontId="1" fillId="0" borderId="0"/>
    <xf numFmtId="0" fontId="1" fillId="0" borderId="0"/>
    <xf numFmtId="0" fontId="17" fillId="0" borderId="0"/>
    <xf numFmtId="0" fontId="1" fillId="0" borderId="0"/>
    <xf numFmtId="0" fontId="1" fillId="0" borderId="0"/>
    <xf numFmtId="0" fontId="17" fillId="0" borderId="0"/>
    <xf numFmtId="9" fontId="18"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cellStyleXfs>
  <cellXfs count="675">
    <xf numFmtId="0" fontId="0" fillId="0" borderId="0" xfId="0"/>
    <xf numFmtId="0" fontId="0" fillId="0" borderId="0" xfId="0" applyFont="1" applyAlignment="1">
      <alignment vertical="center"/>
    </xf>
    <xf numFmtId="0" fontId="5" fillId="2" borderId="6"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11" fillId="0" borderId="16" xfId="0" applyFont="1" applyFill="1" applyBorder="1" applyAlignment="1">
      <alignment vertical="center" wrapText="1"/>
    </xf>
    <xf numFmtId="4" fontId="11" fillId="0" borderId="17" xfId="0" applyNumberFormat="1" applyFont="1" applyFill="1" applyBorder="1" applyAlignment="1">
      <alignment horizontal="right" vertical="center"/>
    </xf>
    <xf numFmtId="0" fontId="13" fillId="6" borderId="16" xfId="0" applyFont="1" applyFill="1" applyBorder="1" applyAlignment="1">
      <alignment horizontal="left" vertical="center" wrapText="1" indent="1"/>
    </xf>
    <xf numFmtId="4" fontId="14" fillId="6" borderId="17" xfId="0" applyNumberFormat="1" applyFont="1" applyFill="1" applyBorder="1" applyAlignment="1">
      <alignment horizontal="right" vertical="center"/>
    </xf>
    <xf numFmtId="4" fontId="14" fillId="6" borderId="18" xfId="0" applyNumberFormat="1" applyFont="1" applyFill="1" applyBorder="1" applyAlignment="1">
      <alignment horizontal="right" vertical="center"/>
    </xf>
    <xf numFmtId="0" fontId="0" fillId="0" borderId="0" xfId="0" applyAlignment="1">
      <alignment vertical="center"/>
    </xf>
    <xf numFmtId="0" fontId="0" fillId="7" borderId="0" xfId="0" applyFont="1" applyFill="1" applyAlignment="1">
      <alignment vertical="center"/>
    </xf>
    <xf numFmtId="4" fontId="15" fillId="0" borderId="17" xfId="0" applyNumberFormat="1" applyFont="1" applyFill="1" applyBorder="1" applyAlignment="1">
      <alignment horizontal="right" vertical="center"/>
    </xf>
    <xf numFmtId="0" fontId="11" fillId="0" borderId="16" xfId="0" applyFont="1" applyBorder="1" applyAlignment="1">
      <alignment vertical="center" wrapText="1"/>
    </xf>
    <xf numFmtId="0" fontId="14" fillId="6" borderId="16" xfId="0" applyFont="1" applyFill="1" applyBorder="1" applyAlignment="1">
      <alignment horizontal="left" vertical="center" wrapText="1"/>
    </xf>
    <xf numFmtId="4" fontId="13" fillId="7" borderId="17" xfId="0" applyNumberFormat="1" applyFont="1" applyFill="1" applyBorder="1" applyAlignment="1">
      <alignment horizontal="right" vertical="center"/>
    </xf>
    <xf numFmtId="4" fontId="13" fillId="7" borderId="18" xfId="0" applyNumberFormat="1" applyFont="1" applyFill="1" applyBorder="1" applyAlignment="1">
      <alignment horizontal="right" vertical="center"/>
    </xf>
    <xf numFmtId="0" fontId="16" fillId="0" borderId="0" xfId="0" applyFont="1" applyAlignment="1">
      <alignment vertical="center"/>
    </xf>
    <xf numFmtId="4" fontId="13" fillId="0" borderId="17" xfId="0" applyNumberFormat="1" applyFont="1" applyFill="1" applyBorder="1" applyAlignment="1">
      <alignment horizontal="right" vertical="center"/>
    </xf>
    <xf numFmtId="4" fontId="15" fillId="8" borderId="17" xfId="0" applyNumberFormat="1" applyFont="1" applyFill="1" applyBorder="1" applyAlignment="1">
      <alignment horizontal="right" vertical="center"/>
    </xf>
    <xf numFmtId="0" fontId="14" fillId="9" borderId="16" xfId="0" applyFont="1" applyFill="1" applyBorder="1" applyAlignment="1">
      <alignment horizontal="left" vertical="center" wrapText="1"/>
    </xf>
    <xf numFmtId="4" fontId="14" fillId="9" borderId="17" xfId="0" applyNumberFormat="1" applyFont="1" applyFill="1" applyBorder="1" applyAlignment="1">
      <alignment horizontal="right" vertical="center"/>
    </xf>
    <xf numFmtId="4" fontId="14" fillId="9" borderId="18" xfId="0" applyNumberFormat="1" applyFont="1" applyFill="1" applyBorder="1" applyAlignment="1">
      <alignment horizontal="right" vertical="center"/>
    </xf>
    <xf numFmtId="0" fontId="25" fillId="8" borderId="16" xfId="0" applyFont="1" applyFill="1" applyBorder="1" applyAlignment="1">
      <alignment vertical="center" wrapText="1"/>
    </xf>
    <xf numFmtId="4" fontId="25" fillId="9" borderId="17" xfId="0" applyNumberFormat="1" applyFont="1" applyFill="1" applyBorder="1" applyAlignment="1">
      <alignment horizontal="right" vertical="center"/>
    </xf>
    <xf numFmtId="0" fontId="25" fillId="8" borderId="22" xfId="0" applyFont="1" applyFill="1" applyBorder="1" applyAlignment="1">
      <alignment vertical="center" wrapText="1"/>
    </xf>
    <xf numFmtId="4" fontId="25" fillId="8" borderId="23" xfId="0" applyNumberFormat="1" applyFont="1" applyFill="1" applyBorder="1" applyAlignment="1">
      <alignment horizontal="right" vertical="center"/>
    </xf>
    <xf numFmtId="0" fontId="0" fillId="0" borderId="0" xfId="0"/>
    <xf numFmtId="0" fontId="13" fillId="7" borderId="0" xfId="0" applyFont="1" applyFill="1"/>
    <xf numFmtId="4" fontId="9" fillId="6" borderId="21" xfId="0" applyNumberFormat="1" applyFont="1" applyFill="1" applyBorder="1" applyAlignment="1">
      <alignment horizontal="right" vertical="center"/>
    </xf>
    <xf numFmtId="4" fontId="14" fillId="6" borderId="21" xfId="0" applyNumberFormat="1" applyFont="1" applyFill="1" applyBorder="1" applyAlignment="1">
      <alignment horizontal="right" vertical="center"/>
    </xf>
    <xf numFmtId="4" fontId="28" fillId="0" borderId="21" xfId="0" applyNumberFormat="1" applyFont="1" applyBorder="1" applyAlignment="1">
      <alignment horizontal="right" vertical="center"/>
    </xf>
    <xf numFmtId="4" fontId="28" fillId="0" borderId="21" xfId="0" applyNumberFormat="1" applyFont="1" applyFill="1" applyBorder="1" applyAlignment="1">
      <alignment horizontal="right" vertical="center"/>
    </xf>
    <xf numFmtId="0" fontId="9" fillId="0" borderId="19" xfId="0" applyFont="1" applyBorder="1" applyAlignment="1">
      <alignment horizontal="left" vertical="center" indent="2"/>
    </xf>
    <xf numFmtId="4" fontId="9" fillId="6" borderId="34" xfId="0" applyNumberFormat="1" applyFont="1" applyFill="1" applyBorder="1" applyAlignment="1">
      <alignment horizontal="right" vertical="center"/>
    </xf>
    <xf numFmtId="4" fontId="9" fillId="12" borderId="21" xfId="0" applyNumberFormat="1" applyFont="1" applyFill="1" applyBorder="1" applyAlignment="1">
      <alignment horizontal="right" vertical="center"/>
    </xf>
    <xf numFmtId="4" fontId="28" fillId="16" borderId="21" xfId="0" applyNumberFormat="1" applyFont="1" applyFill="1" applyBorder="1" applyAlignment="1">
      <alignment horizontal="right" vertical="center"/>
    </xf>
    <xf numFmtId="4" fontId="9" fillId="16" borderId="21" xfId="0" applyNumberFormat="1" applyFont="1" applyFill="1" applyBorder="1" applyAlignment="1">
      <alignment horizontal="right" vertical="center"/>
    </xf>
    <xf numFmtId="0" fontId="13" fillId="0" borderId="34" xfId="0" applyFont="1" applyBorder="1" applyAlignment="1">
      <alignment vertical="center"/>
    </xf>
    <xf numFmtId="4" fontId="13" fillId="0" borderId="34" xfId="0" applyNumberFormat="1" applyFont="1" applyBorder="1" applyAlignment="1">
      <alignment vertical="center"/>
    </xf>
    <xf numFmtId="4" fontId="13" fillId="0" borderId="36" xfId="0" applyNumberFormat="1" applyFont="1" applyBorder="1" applyAlignment="1">
      <alignment vertical="center"/>
    </xf>
    <xf numFmtId="4" fontId="13" fillId="7" borderId="34" xfId="0" applyNumberFormat="1" applyFont="1" applyFill="1" applyBorder="1" applyAlignment="1">
      <alignment vertical="center"/>
    </xf>
    <xf numFmtId="4" fontId="11" fillId="0" borderId="36" xfId="0" applyNumberFormat="1" applyFont="1" applyBorder="1" applyAlignment="1">
      <alignment vertical="center"/>
    </xf>
    <xf numFmtId="4" fontId="11" fillId="0" borderId="34" xfId="0" applyNumberFormat="1" applyFont="1" applyBorder="1" applyAlignment="1">
      <alignment vertical="center"/>
    </xf>
    <xf numFmtId="0" fontId="0" fillId="7" borderId="0" xfId="0" applyFill="1"/>
    <xf numFmtId="43" fontId="0" fillId="7" borderId="0" xfId="1" applyFont="1" applyFill="1"/>
    <xf numFmtId="4" fontId="28" fillId="0" borderId="34" xfId="0" applyNumberFormat="1" applyFont="1" applyBorder="1" applyAlignment="1">
      <alignment horizontal="right" vertical="center"/>
    </xf>
    <xf numFmtId="4" fontId="28" fillId="0" borderId="34" xfId="0" applyNumberFormat="1" applyFont="1" applyFill="1" applyBorder="1" applyAlignment="1">
      <alignment horizontal="right" vertical="center"/>
    </xf>
    <xf numFmtId="164" fontId="0" fillId="7" borderId="0" xfId="1" applyNumberFormat="1" applyFont="1" applyFill="1"/>
    <xf numFmtId="43" fontId="0" fillId="7" borderId="0" xfId="0" applyNumberFormat="1" applyFill="1"/>
    <xf numFmtId="4" fontId="9" fillId="12" borderId="34" xfId="0" applyNumberFormat="1" applyFont="1" applyFill="1" applyBorder="1" applyAlignment="1">
      <alignment horizontal="right" vertical="center"/>
    </xf>
    <xf numFmtId="4" fontId="14" fillId="6" borderId="34" xfId="0" applyNumberFormat="1" applyFont="1" applyFill="1" applyBorder="1" applyAlignment="1">
      <alignment horizontal="right" vertical="center"/>
    </xf>
    <xf numFmtId="4" fontId="28" fillId="16" borderId="34" xfId="0" applyNumberFormat="1" applyFont="1" applyFill="1" applyBorder="1" applyAlignment="1">
      <alignment horizontal="right" vertical="center"/>
    </xf>
    <xf numFmtId="4" fontId="9" fillId="16" borderId="34" xfId="0" applyNumberFormat="1" applyFont="1" applyFill="1" applyBorder="1" applyAlignment="1">
      <alignment horizontal="right" vertical="center"/>
    </xf>
    <xf numFmtId="4" fontId="13" fillId="11" borderId="34" xfId="0" applyNumberFormat="1" applyFont="1" applyFill="1" applyBorder="1" applyAlignment="1">
      <alignment vertical="center"/>
    </xf>
    <xf numFmtId="0" fontId="2" fillId="0" borderId="4" xfId="0" applyFont="1" applyBorder="1" applyAlignment="1">
      <alignment horizontal="center" vertical="center" wrapText="1"/>
    </xf>
    <xf numFmtId="0" fontId="13" fillId="0" borderId="17" xfId="0" applyFont="1" applyBorder="1" applyAlignment="1">
      <alignment horizontal="left" vertical="center" wrapText="1"/>
    </xf>
    <xf numFmtId="0" fontId="5" fillId="2" borderId="6" xfId="0" applyFont="1" applyFill="1" applyBorder="1" applyAlignment="1">
      <alignment horizontal="center" wrapText="1"/>
    </xf>
    <xf numFmtId="0" fontId="2" fillId="0" borderId="3" xfId="0" applyFont="1" applyBorder="1" applyAlignment="1">
      <alignment horizontal="center" vertical="center" wrapText="1"/>
    </xf>
    <xf numFmtId="0" fontId="13" fillId="0" borderId="16" xfId="0" applyFont="1" applyBorder="1" applyAlignment="1">
      <alignment horizontal="center" vertical="center"/>
    </xf>
    <xf numFmtId="4" fontId="13" fillId="2" borderId="17" xfId="0" applyNumberFormat="1" applyFont="1" applyFill="1" applyBorder="1" applyAlignment="1">
      <alignment horizontal="right" vertical="center"/>
    </xf>
    <xf numFmtId="4" fontId="13" fillId="0" borderId="17" xfId="0" applyNumberFormat="1" applyFont="1" applyBorder="1" applyAlignment="1">
      <alignment horizontal="right" vertical="center"/>
    </xf>
    <xf numFmtId="4" fontId="13" fillId="0" borderId="18" xfId="0" applyNumberFormat="1" applyFont="1" applyBorder="1" applyAlignment="1">
      <alignment horizontal="right" vertical="center"/>
    </xf>
    <xf numFmtId="4" fontId="14" fillId="7" borderId="17" xfId="0" applyNumberFormat="1" applyFont="1" applyFill="1" applyBorder="1" applyAlignment="1">
      <alignment horizontal="right" vertical="center"/>
    </xf>
    <xf numFmtId="0" fontId="13" fillId="0" borderId="22" xfId="0" applyFont="1" applyBorder="1" applyAlignment="1">
      <alignment horizontal="center" vertical="center"/>
    </xf>
    <xf numFmtId="0" fontId="0" fillId="0" borderId="0" xfId="0" applyFont="1"/>
    <xf numFmtId="0" fontId="13" fillId="0" borderId="0" xfId="0" applyFont="1" applyBorder="1" applyAlignment="1">
      <alignment horizontal="left" vertical="center" indent="1"/>
    </xf>
    <xf numFmtId="0" fontId="13" fillId="0" borderId="16" xfId="0" applyFont="1" applyBorder="1" applyAlignment="1">
      <alignment vertical="center"/>
    </xf>
    <xf numFmtId="0" fontId="11" fillId="0" borderId="17" xfId="0" applyFont="1" applyBorder="1" applyAlignment="1">
      <alignment vertical="center"/>
    </xf>
    <xf numFmtId="4" fontId="11" fillId="2" borderId="17" xfId="0" applyNumberFormat="1" applyFont="1" applyFill="1" applyBorder="1" applyAlignment="1">
      <alignment horizontal="right" vertical="center"/>
    </xf>
    <xf numFmtId="0" fontId="13" fillId="0" borderId="17" xfId="0" applyFont="1" applyBorder="1" applyAlignment="1">
      <alignment horizontal="left" vertical="center" wrapText="1" indent="1"/>
    </xf>
    <xf numFmtId="0" fontId="13" fillId="2" borderId="0" xfId="0" applyFont="1" applyFill="1" applyBorder="1" applyAlignment="1">
      <alignment vertical="top"/>
    </xf>
    <xf numFmtId="0" fontId="2" fillId="0" borderId="57" xfId="0" applyFont="1" applyBorder="1" applyAlignment="1">
      <alignment horizontal="center"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13" fillId="0" borderId="4" xfId="0" applyFont="1" applyBorder="1" applyAlignment="1">
      <alignment vertical="center"/>
    </xf>
    <xf numFmtId="0" fontId="13" fillId="0" borderId="50" xfId="0" applyFont="1" applyBorder="1" applyAlignment="1">
      <alignment vertical="center"/>
    </xf>
    <xf numFmtId="0" fontId="13" fillId="0" borderId="5" xfId="0" applyFont="1" applyBorder="1" applyAlignment="1">
      <alignment vertical="center"/>
    </xf>
    <xf numFmtId="0" fontId="13" fillId="0" borderId="51" xfId="0" applyFont="1" applyBorder="1" applyAlignment="1">
      <alignment vertical="center"/>
    </xf>
    <xf numFmtId="0" fontId="37" fillId="0" borderId="0" xfId="0" applyFont="1" applyBorder="1" applyAlignment="1">
      <alignment vertical="center"/>
    </xf>
    <xf numFmtId="0" fontId="13" fillId="0" borderId="0" xfId="0" applyFont="1" applyBorder="1" applyAlignment="1">
      <alignment vertical="center"/>
    </xf>
    <xf numFmtId="0" fontId="13" fillId="0" borderId="52" xfId="0" applyFont="1" applyBorder="1" applyAlignment="1">
      <alignment vertical="center"/>
    </xf>
    <xf numFmtId="0" fontId="13" fillId="3" borderId="17" xfId="0" applyFont="1" applyFill="1" applyBorder="1" applyAlignment="1">
      <alignment horizontal="center" vertical="center"/>
    </xf>
    <xf numFmtId="0" fontId="11" fillId="0" borderId="0" xfId="0" applyFont="1" applyBorder="1" applyAlignment="1">
      <alignment vertical="center"/>
    </xf>
    <xf numFmtId="0" fontId="37" fillId="0" borderId="51" xfId="0" applyFont="1" applyBorder="1" applyAlignment="1">
      <alignment vertical="center"/>
    </xf>
    <xf numFmtId="0" fontId="13" fillId="0" borderId="0" xfId="0" quotePrefix="1" applyFont="1" applyBorder="1" applyAlignment="1">
      <alignment vertical="center"/>
    </xf>
    <xf numFmtId="3" fontId="13" fillId="3" borderId="17" xfId="0" applyNumberFormat="1" applyFont="1" applyFill="1" applyBorder="1" applyAlignment="1">
      <alignment horizontal="right" vertical="center" indent="1"/>
    </xf>
    <xf numFmtId="4" fontId="13" fillId="3" borderId="17" xfId="0" applyNumberFormat="1" applyFont="1" applyFill="1" applyBorder="1" applyAlignment="1">
      <alignment horizontal="right" vertical="center" indent="1"/>
    </xf>
    <xf numFmtId="0" fontId="8" fillId="0" borderId="0" xfId="0" applyFont="1" applyBorder="1" applyAlignment="1">
      <alignment horizontal="center"/>
    </xf>
    <xf numFmtId="0" fontId="11" fillId="3" borderId="17" xfId="0" applyFont="1" applyFill="1" applyBorder="1" applyAlignment="1">
      <alignment horizontal="center" vertical="center" wrapText="1"/>
    </xf>
    <xf numFmtId="0" fontId="11" fillId="0" borderId="0" xfId="0" applyFont="1" applyBorder="1" applyAlignment="1">
      <alignment horizontal="center" vertical="center" wrapText="1"/>
    </xf>
    <xf numFmtId="0" fontId="13" fillId="0" borderId="16" xfId="0" applyFont="1" applyBorder="1" applyAlignment="1">
      <alignment horizontal="left" vertical="center" indent="1"/>
    </xf>
    <xf numFmtId="4" fontId="13" fillId="0" borderId="17" xfId="0" applyNumberFormat="1" applyFont="1" applyBorder="1" applyAlignment="1">
      <alignment horizontal="right" vertical="center" indent="1"/>
    </xf>
    <xf numFmtId="4" fontId="11" fillId="14" borderId="17" xfId="0" applyNumberFormat="1" applyFont="1" applyFill="1" applyBorder="1" applyAlignment="1">
      <alignment horizontal="right" vertical="center" indent="1"/>
    </xf>
    <xf numFmtId="0" fontId="11" fillId="14" borderId="16" xfId="0" applyFont="1" applyFill="1" applyBorder="1" applyAlignment="1">
      <alignment horizontal="center" vertical="center"/>
    </xf>
    <xf numFmtId="3" fontId="11" fillId="14" borderId="17" xfId="0" applyNumberFormat="1" applyFont="1" applyFill="1" applyBorder="1" applyAlignment="1">
      <alignment horizontal="center" vertical="center"/>
    </xf>
    <xf numFmtId="0" fontId="11" fillId="3" borderId="16" xfId="0" applyFont="1" applyFill="1" applyBorder="1" applyAlignment="1">
      <alignment vertical="center"/>
    </xf>
    <xf numFmtId="0" fontId="13" fillId="0" borderId="7" xfId="0" applyFont="1" applyBorder="1" applyAlignment="1">
      <alignment vertical="center"/>
    </xf>
    <xf numFmtId="0" fontId="13" fillId="0" borderId="8" xfId="0" applyFont="1" applyBorder="1" applyAlignment="1">
      <alignment vertical="center"/>
    </xf>
    <xf numFmtId="0" fontId="13" fillId="0" borderId="53" xfId="0" applyFont="1" applyBorder="1" applyAlignment="1">
      <alignment vertical="center"/>
    </xf>
    <xf numFmtId="0" fontId="21" fillId="0" borderId="0" xfId="0" applyFont="1" applyAlignment="1">
      <alignment horizontal="left" vertical="center"/>
    </xf>
    <xf numFmtId="0" fontId="13" fillId="0" borderId="0" xfId="0" applyFont="1" applyAlignment="1">
      <alignment horizontal="right" vertical="center"/>
    </xf>
    <xf numFmtId="0" fontId="13" fillId="0" borderId="0" xfId="0" applyFont="1" applyAlignment="1">
      <alignment vertical="center"/>
    </xf>
    <xf numFmtId="0" fontId="20" fillId="0" borderId="0" xfId="0" quotePrefix="1" applyFont="1" applyAlignment="1">
      <alignment horizontal="left" vertical="center"/>
    </xf>
    <xf numFmtId="0" fontId="13" fillId="0" borderId="0" xfId="0" quotePrefix="1" applyFont="1" applyAlignment="1">
      <alignment horizontal="right" vertical="center"/>
    </xf>
    <xf numFmtId="0" fontId="5" fillId="2" borderId="6" xfId="0" applyFont="1" applyFill="1" applyBorder="1" applyAlignment="1">
      <alignment horizontal="center" vertical="center"/>
    </xf>
    <xf numFmtId="0" fontId="6" fillId="2" borderId="45" xfId="0" applyFont="1" applyFill="1" applyBorder="1" applyAlignment="1">
      <alignment horizontal="center" vertical="center" wrapText="1"/>
    </xf>
    <xf numFmtId="0" fontId="6" fillId="0" borderId="3" xfId="0" applyFont="1" applyFill="1" applyBorder="1" applyAlignment="1">
      <alignment horizontal="center" vertical="center"/>
    </xf>
    <xf numFmtId="0" fontId="4" fillId="14" borderId="32" xfId="0" applyFont="1" applyFill="1" applyBorder="1" applyAlignment="1">
      <alignment horizontal="center" vertical="center"/>
    </xf>
    <xf numFmtId="0" fontId="0" fillId="0" borderId="1" xfId="0" applyFont="1" applyBorder="1" applyAlignment="1">
      <alignment horizontal="center" vertical="center"/>
    </xf>
    <xf numFmtId="0" fontId="0" fillId="0" borderId="2" xfId="0" applyFont="1" applyBorder="1" applyAlignment="1">
      <alignment horizontal="center" vertical="center"/>
    </xf>
    <xf numFmtId="0" fontId="0" fillId="0" borderId="32" xfId="0" applyFont="1" applyBorder="1" applyAlignment="1">
      <alignment horizontal="center" vertical="center"/>
    </xf>
    <xf numFmtId="0" fontId="38" fillId="0" borderId="7" xfId="0" applyFont="1" applyFill="1" applyBorder="1" applyAlignment="1">
      <alignment horizontal="center" vertical="center"/>
    </xf>
    <xf numFmtId="0" fontId="38" fillId="0" borderId="8" xfId="0" applyFont="1" applyFill="1" applyBorder="1" applyAlignment="1">
      <alignment horizontal="center" vertical="center"/>
    </xf>
    <xf numFmtId="0" fontId="38" fillId="0" borderId="45" xfId="0" applyFont="1" applyFill="1" applyBorder="1" applyAlignment="1">
      <alignment horizontal="center" vertical="center"/>
    </xf>
    <xf numFmtId="0" fontId="0" fillId="0" borderId="0" xfId="0" applyAlignment="1">
      <alignment horizontal="left" vertical="center" wrapText="1"/>
    </xf>
    <xf numFmtId="0" fontId="11" fillId="2" borderId="6" xfId="0" applyFont="1" applyFill="1" applyBorder="1" applyAlignment="1">
      <alignment horizontal="center" wrapText="1"/>
    </xf>
    <xf numFmtId="0" fontId="3" fillId="0" borderId="2" xfId="0" applyFont="1" applyFill="1" applyBorder="1" applyAlignment="1">
      <alignment horizontal="center" vertical="center"/>
    </xf>
    <xf numFmtId="0" fontId="5" fillId="0" borderId="2" xfId="0" applyFont="1" applyFill="1" applyBorder="1" applyAlignment="1">
      <alignment horizontal="center" vertical="center"/>
    </xf>
    <xf numFmtId="0" fontId="11" fillId="4" borderId="35" xfId="0" applyFont="1" applyFill="1" applyBorder="1" applyAlignment="1">
      <alignment horizontal="center" vertical="center" wrapText="1"/>
    </xf>
    <xf numFmtId="0" fontId="37" fillId="0" borderId="36" xfId="0" applyFont="1" applyBorder="1" applyAlignment="1">
      <alignment vertical="center"/>
    </xf>
    <xf numFmtId="0" fontId="13" fillId="3" borderId="34" xfId="0" applyFont="1" applyFill="1" applyBorder="1" applyAlignment="1">
      <alignment horizontal="left" vertical="center" indent="1"/>
    </xf>
    <xf numFmtId="0" fontId="37" fillId="7" borderId="34" xfId="0" applyFont="1" applyFill="1" applyBorder="1" applyAlignment="1">
      <alignment vertical="center"/>
    </xf>
    <xf numFmtId="4" fontId="11" fillId="7" borderId="34" xfId="0" applyNumberFormat="1" applyFont="1" applyFill="1" applyBorder="1" applyAlignment="1">
      <alignment vertical="center"/>
    </xf>
    <xf numFmtId="0" fontId="11" fillId="7" borderId="45" xfId="0" applyFont="1" applyFill="1" applyBorder="1" applyAlignment="1">
      <alignment vertical="center"/>
    </xf>
    <xf numFmtId="0" fontId="13" fillId="11" borderId="34" xfId="0" applyFont="1" applyFill="1" applyBorder="1" applyAlignment="1">
      <alignment horizontal="left" vertical="center" indent="1"/>
    </xf>
    <xf numFmtId="0" fontId="13" fillId="7" borderId="34" xfId="0" applyFont="1" applyFill="1" applyBorder="1" applyAlignment="1">
      <alignment horizontal="left" vertical="center" wrapText="1" indent="1"/>
    </xf>
    <xf numFmtId="4" fontId="14" fillId="7" borderId="34" xfId="0" applyNumberFormat="1" applyFont="1" applyFill="1" applyBorder="1" applyAlignment="1">
      <alignment vertical="center"/>
    </xf>
    <xf numFmtId="0" fontId="13" fillId="3" borderId="34" xfId="0" applyFont="1" applyFill="1" applyBorder="1" applyAlignment="1">
      <alignment horizontal="left" vertical="center" wrapText="1" indent="1"/>
    </xf>
    <xf numFmtId="0" fontId="11" fillId="0" borderId="45" xfId="0" applyFont="1" applyFill="1" applyBorder="1" applyAlignment="1">
      <alignment vertical="center" wrapText="1"/>
    </xf>
    <xf numFmtId="4" fontId="11" fillId="11" borderId="34" xfId="0" applyNumberFormat="1" applyFont="1" applyFill="1" applyBorder="1" applyAlignment="1">
      <alignment vertical="center"/>
    </xf>
    <xf numFmtId="4" fontId="11" fillId="0" borderId="45" xfId="0" applyNumberFormat="1" applyFont="1" applyBorder="1" applyAlignment="1">
      <alignment vertical="center"/>
    </xf>
    <xf numFmtId="4" fontId="11" fillId="11" borderId="45" xfId="0" applyNumberFormat="1" applyFont="1" applyFill="1" applyBorder="1" applyAlignment="1">
      <alignment vertical="center"/>
    </xf>
    <xf numFmtId="0" fontId="37" fillId="0" borderId="34" xfId="0" applyFont="1" applyBorder="1" applyAlignment="1">
      <alignment vertical="center"/>
    </xf>
    <xf numFmtId="0" fontId="37" fillId="0" borderId="45" xfId="0" applyFont="1" applyBorder="1" applyAlignment="1">
      <alignment vertical="center"/>
    </xf>
    <xf numFmtId="4" fontId="11" fillId="7" borderId="43" xfId="0" applyNumberFormat="1" applyFont="1" applyFill="1" applyBorder="1" applyAlignment="1">
      <alignment vertical="center"/>
    </xf>
    <xf numFmtId="4" fontId="11" fillId="11" borderId="43" xfId="0" applyNumberFormat="1" applyFont="1" applyFill="1" applyBorder="1" applyAlignment="1">
      <alignment vertical="center"/>
    </xf>
    <xf numFmtId="0" fontId="37" fillId="0" borderId="45" xfId="0" applyFont="1" applyFill="1" applyBorder="1" applyAlignment="1">
      <alignment vertical="center" wrapText="1"/>
    </xf>
    <xf numFmtId="0" fontId="13" fillId="3" borderId="43" xfId="0" applyFont="1" applyFill="1" applyBorder="1" applyAlignment="1">
      <alignment horizontal="left" vertical="center" wrapText="1" indent="1"/>
    </xf>
    <xf numFmtId="4" fontId="13" fillId="0" borderId="43" xfId="0" applyNumberFormat="1" applyFont="1" applyBorder="1" applyAlignment="1">
      <alignment vertical="center"/>
    </xf>
    <xf numFmtId="4" fontId="13" fillId="11" borderId="43" xfId="0" applyNumberFormat="1" applyFont="1" applyFill="1" applyBorder="1" applyAlignment="1">
      <alignment vertical="center"/>
    </xf>
    <xf numFmtId="0" fontId="11" fillId="3" borderId="35" xfId="0" applyFont="1" applyFill="1" applyBorder="1" applyAlignment="1">
      <alignment horizontal="left" vertical="center" wrapText="1" indent="1"/>
    </xf>
    <xf numFmtId="4" fontId="11" fillId="0" borderId="35" xfId="0" applyNumberFormat="1" applyFont="1" applyBorder="1" applyAlignment="1">
      <alignment vertical="center"/>
    </xf>
    <xf numFmtId="4" fontId="11" fillId="7" borderId="35" xfId="0" applyNumberFormat="1" applyFont="1" applyFill="1" applyBorder="1" applyAlignment="1">
      <alignment vertical="center"/>
    </xf>
    <xf numFmtId="4" fontId="0" fillId="0" borderId="0" xfId="0" applyNumberFormat="1" applyFont="1"/>
    <xf numFmtId="0" fontId="0" fillId="13" borderId="0" xfId="0" applyFill="1"/>
    <xf numFmtId="0" fontId="13" fillId="15" borderId="17" xfId="0" applyFont="1" applyFill="1" applyBorder="1" applyAlignment="1">
      <alignment horizontal="left" vertical="center" wrapText="1"/>
    </xf>
    <xf numFmtId="4" fontId="13" fillId="7" borderId="0" xfId="0" applyNumberFormat="1" applyFont="1" applyFill="1"/>
    <xf numFmtId="4" fontId="13" fillId="0" borderId="17" xfId="0" applyNumberFormat="1" applyFont="1" applyBorder="1" applyAlignment="1">
      <alignment vertical="center"/>
    </xf>
    <xf numFmtId="4" fontId="14" fillId="7" borderId="17" xfId="0" applyNumberFormat="1" applyFont="1" applyFill="1" applyBorder="1" applyAlignment="1">
      <alignment vertical="center"/>
    </xf>
    <xf numFmtId="4" fontId="13" fillId="0" borderId="18" xfId="0" applyNumberFormat="1" applyFont="1" applyBorder="1" applyAlignment="1">
      <alignment vertical="center"/>
    </xf>
    <xf numFmtId="4" fontId="22" fillId="0" borderId="0" xfId="0" applyNumberFormat="1" applyFont="1"/>
    <xf numFmtId="4" fontId="32" fillId="0" borderId="17" xfId="0" applyNumberFormat="1" applyFont="1" applyBorder="1" applyAlignment="1">
      <alignment vertical="center"/>
    </xf>
    <xf numFmtId="3" fontId="13" fillId="7" borderId="17" xfId="0" applyNumberFormat="1" applyFont="1" applyFill="1" applyBorder="1" applyAlignment="1">
      <alignment horizontal="center" vertical="center"/>
    </xf>
    <xf numFmtId="10" fontId="13" fillId="0" borderId="0" xfId="21" applyNumberFormat="1" applyFont="1" applyBorder="1" applyAlignment="1">
      <alignment vertical="center"/>
    </xf>
    <xf numFmtId="4" fontId="28" fillId="7" borderId="0" xfId="0" applyNumberFormat="1" applyFont="1" applyFill="1" applyBorder="1" applyAlignment="1">
      <alignment horizontal="right" vertical="center"/>
    </xf>
    <xf numFmtId="0" fontId="6" fillId="2" borderId="9" xfId="0" applyFont="1" applyFill="1" applyBorder="1" applyAlignment="1">
      <alignment horizontal="center" vertical="center" wrapText="1"/>
    </xf>
    <xf numFmtId="4" fontId="13" fillId="7" borderId="17" xfId="0" applyNumberFormat="1" applyFont="1" applyFill="1" applyBorder="1" applyAlignment="1">
      <alignment vertical="center"/>
    </xf>
    <xf numFmtId="4" fontId="4" fillId="0" borderId="33" xfId="0" applyNumberFormat="1" applyFont="1" applyBorder="1" applyAlignment="1">
      <alignment vertical="center"/>
    </xf>
    <xf numFmtId="4" fontId="41" fillId="0" borderId="34" xfId="0" applyNumberFormat="1" applyFont="1" applyBorder="1" applyAlignment="1">
      <alignment vertical="center"/>
    </xf>
    <xf numFmtId="4" fontId="16" fillId="0" borderId="34" xfId="0" applyNumberFormat="1" applyFont="1" applyBorder="1" applyAlignment="1">
      <alignment vertical="center"/>
    </xf>
    <xf numFmtId="4" fontId="4" fillId="0" borderId="34" xfId="0" applyNumberFormat="1" applyFont="1" applyBorder="1" applyAlignment="1">
      <alignment vertical="center"/>
    </xf>
    <xf numFmtId="4" fontId="16" fillId="0" borderId="43" xfId="0" applyNumberFormat="1" applyFont="1" applyBorder="1" applyAlignment="1">
      <alignment vertical="center"/>
    </xf>
    <xf numFmtId="4" fontId="16" fillId="7" borderId="40" xfId="0" applyNumberFormat="1" applyFont="1" applyFill="1" applyBorder="1" applyAlignment="1">
      <alignment vertical="center"/>
    </xf>
    <xf numFmtId="4" fontId="41" fillId="7" borderId="62" xfId="0" applyNumberFormat="1" applyFont="1" applyFill="1" applyBorder="1" applyAlignment="1">
      <alignment vertical="center"/>
    </xf>
    <xf numFmtId="4" fontId="16" fillId="7" borderId="62" xfId="0" applyNumberFormat="1" applyFont="1" applyFill="1" applyBorder="1" applyAlignment="1">
      <alignment vertical="center"/>
    </xf>
    <xf numFmtId="4" fontId="41" fillId="7" borderId="34" xfId="0" applyNumberFormat="1" applyFont="1" applyFill="1" applyBorder="1" applyAlignment="1">
      <alignment vertical="center"/>
    </xf>
    <xf numFmtId="4" fontId="4" fillId="0" borderId="35" xfId="0" applyNumberFormat="1" applyFont="1" applyBorder="1" applyAlignment="1">
      <alignment vertical="center"/>
    </xf>
    <xf numFmtId="0" fontId="2" fillId="0" borderId="19" xfId="0" applyFont="1" applyBorder="1" applyAlignment="1">
      <alignment vertical="center" wrapText="1"/>
    </xf>
    <xf numFmtId="0" fontId="9" fillId="0" borderId="30" xfId="0" applyFont="1" applyFill="1" applyBorder="1" applyAlignment="1">
      <alignment horizontal="center" vertical="center"/>
    </xf>
    <xf numFmtId="0" fontId="10" fillId="4" borderId="49" xfId="0" applyNumberFormat="1" applyFont="1" applyFill="1" applyBorder="1" applyAlignment="1">
      <alignment horizontal="center" vertical="center"/>
    </xf>
    <xf numFmtId="4" fontId="15" fillId="0" borderId="18" xfId="0" applyNumberFormat="1" applyFont="1" applyFill="1" applyBorder="1" applyAlignment="1">
      <alignment horizontal="right" vertical="center"/>
    </xf>
    <xf numFmtId="4" fontId="25" fillId="9" borderId="18" xfId="0" applyNumberFormat="1" applyFont="1" applyFill="1" applyBorder="1" applyAlignment="1">
      <alignment horizontal="right" vertical="center"/>
    </xf>
    <xf numFmtId="0" fontId="6" fillId="2" borderId="9" xfId="0" applyFont="1" applyFill="1" applyBorder="1" applyAlignment="1">
      <alignment horizontal="center" vertical="center" wrapText="1"/>
    </xf>
    <xf numFmtId="0" fontId="11" fillId="9" borderId="17" xfId="0" applyFont="1" applyFill="1" applyBorder="1" applyAlignment="1">
      <alignment horizontal="center" vertical="center"/>
    </xf>
    <xf numFmtId="0" fontId="11" fillId="9" borderId="17" xfId="0" applyFont="1" applyFill="1" applyBorder="1" applyAlignment="1">
      <alignment horizontal="center" vertical="center" wrapText="1"/>
    </xf>
    <xf numFmtId="0" fontId="0" fillId="0" borderId="0" xfId="0" applyFont="1" applyBorder="1"/>
    <xf numFmtId="0" fontId="2" fillId="0" borderId="17" xfId="0" applyFont="1" applyBorder="1" applyAlignment="1">
      <alignment horizontal="center" vertical="center" wrapText="1"/>
    </xf>
    <xf numFmtId="0" fontId="42" fillId="7" borderId="4" xfId="0" applyFont="1" applyFill="1" applyBorder="1" applyAlignment="1">
      <alignment horizontal="left" vertical="top"/>
    </xf>
    <xf numFmtId="0" fontId="16" fillId="7" borderId="50" xfId="0" applyFont="1" applyFill="1" applyBorder="1" applyAlignment="1">
      <alignment horizontal="left" vertical="top" wrapText="1"/>
    </xf>
    <xf numFmtId="0" fontId="16" fillId="7" borderId="5" xfId="0" applyFont="1" applyFill="1" applyBorder="1" applyAlignment="1">
      <alignment horizontal="left" vertical="top" wrapText="1"/>
    </xf>
    <xf numFmtId="0" fontId="28" fillId="7" borderId="0" xfId="0" applyFont="1" applyFill="1" applyBorder="1" applyAlignment="1">
      <alignment horizontal="center" vertical="center"/>
    </xf>
    <xf numFmtId="4" fontId="9" fillId="6" borderId="15" xfId="0" applyNumberFormat="1" applyFont="1" applyFill="1" applyBorder="1" applyAlignment="1">
      <alignment horizontal="right" vertical="center"/>
    </xf>
    <xf numFmtId="4" fontId="28" fillId="0" borderId="15" xfId="0" applyNumberFormat="1" applyFont="1" applyFill="1" applyBorder="1" applyAlignment="1">
      <alignment horizontal="right" vertical="center"/>
    </xf>
    <xf numFmtId="4" fontId="9" fillId="6" borderId="52" xfId="0" applyNumberFormat="1" applyFont="1" applyFill="1" applyBorder="1" applyAlignment="1">
      <alignment horizontal="right" vertical="center"/>
    </xf>
    <xf numFmtId="4" fontId="14" fillId="6" borderId="52" xfId="0" applyNumberFormat="1" applyFont="1" applyFill="1" applyBorder="1" applyAlignment="1">
      <alignment horizontal="right" vertical="center"/>
    </xf>
    <xf numFmtId="4" fontId="28" fillId="0" borderId="59" xfId="0" applyNumberFormat="1" applyFont="1" applyBorder="1" applyAlignment="1">
      <alignment horizontal="right" vertical="center"/>
    </xf>
    <xf numFmtId="4" fontId="28" fillId="0" borderId="59" xfId="0" applyNumberFormat="1" applyFont="1" applyFill="1" applyBorder="1" applyAlignment="1">
      <alignment horizontal="right" vertical="center"/>
    </xf>
    <xf numFmtId="4" fontId="28" fillId="0" borderId="52" xfId="0" applyNumberFormat="1" applyFont="1" applyBorder="1" applyAlignment="1">
      <alignment horizontal="right" vertical="center"/>
    </xf>
    <xf numFmtId="0" fontId="10" fillId="4" borderId="17" xfId="0" applyFont="1" applyFill="1" applyBorder="1" applyAlignment="1">
      <alignment horizontal="center" vertical="center" wrapText="1"/>
    </xf>
    <xf numFmtId="4" fontId="28" fillId="16" borderId="15" xfId="0" applyNumberFormat="1" applyFont="1" applyFill="1" applyBorder="1" applyAlignment="1">
      <alignment horizontal="right" vertical="center"/>
    </xf>
    <xf numFmtId="4" fontId="9" fillId="16" borderId="15" xfId="0" applyNumberFormat="1" applyFont="1" applyFill="1" applyBorder="1" applyAlignment="1">
      <alignment horizontal="right" vertical="center"/>
    </xf>
    <xf numFmtId="4" fontId="28" fillId="16" borderId="59" xfId="0" applyNumberFormat="1" applyFont="1" applyFill="1" applyBorder="1" applyAlignment="1">
      <alignment horizontal="right" vertical="center"/>
    </xf>
    <xf numFmtId="4" fontId="9" fillId="16" borderId="52" xfId="0" applyNumberFormat="1" applyFont="1" applyFill="1" applyBorder="1" applyAlignment="1">
      <alignment horizontal="right" vertical="center"/>
    </xf>
    <xf numFmtId="4" fontId="28" fillId="0" borderId="52" xfId="0" applyNumberFormat="1" applyFont="1" applyFill="1" applyBorder="1" applyAlignment="1">
      <alignment horizontal="right" vertical="center"/>
    </xf>
    <xf numFmtId="0" fontId="27" fillId="3" borderId="10" xfId="0" applyFont="1" applyFill="1" applyBorder="1" applyAlignment="1">
      <alignment horizontal="center" vertical="center"/>
    </xf>
    <xf numFmtId="0" fontId="28" fillId="9" borderId="19" xfId="0" applyFont="1" applyFill="1" applyBorder="1" applyAlignment="1">
      <alignment vertical="center"/>
    </xf>
    <xf numFmtId="0" fontId="28" fillId="0" borderId="19" xfId="0" applyFont="1" applyBorder="1" applyAlignment="1">
      <alignment vertical="center"/>
    </xf>
    <xf numFmtId="0" fontId="9" fillId="0" borderId="51" xfId="0" applyFont="1" applyBorder="1" applyAlignment="1">
      <alignment horizontal="left" vertical="center" indent="2"/>
    </xf>
    <xf numFmtId="0" fontId="28" fillId="0" borderId="29" xfId="0" applyFont="1" applyBorder="1" applyAlignment="1">
      <alignment vertical="center"/>
    </xf>
    <xf numFmtId="0" fontId="9" fillId="0" borderId="13" xfId="0" applyFont="1" applyBorder="1" applyAlignment="1">
      <alignment horizontal="left" vertical="center" indent="2"/>
    </xf>
    <xf numFmtId="0" fontId="28" fillId="0" borderId="13" xfId="0" applyFont="1" applyBorder="1" applyAlignment="1">
      <alignment vertical="center"/>
    </xf>
    <xf numFmtId="0" fontId="9" fillId="0" borderId="19" xfId="0" applyFont="1" applyBorder="1" applyAlignment="1">
      <alignment horizontal="left" vertical="center" indent="4"/>
    </xf>
    <xf numFmtId="0" fontId="28" fillId="0" borderId="51" xfId="0" applyFont="1" applyBorder="1" applyAlignment="1">
      <alignment vertical="center"/>
    </xf>
    <xf numFmtId="0" fontId="28" fillId="4" borderId="26" xfId="0" applyFont="1" applyFill="1" applyBorder="1" applyAlignment="1">
      <alignment horizontal="center" vertical="center"/>
    </xf>
    <xf numFmtId="4" fontId="28" fillId="9" borderId="21" xfId="0" applyNumberFormat="1" applyFont="1" applyFill="1" applyBorder="1" applyAlignment="1">
      <alignment horizontal="right" vertical="center"/>
    </xf>
    <xf numFmtId="4" fontId="13" fillId="0" borderId="59" xfId="0" applyNumberFormat="1" applyFont="1" applyBorder="1" applyAlignment="1">
      <alignment vertical="center"/>
    </xf>
    <xf numFmtId="4" fontId="28" fillId="4" borderId="54" xfId="0" applyNumberFormat="1" applyFont="1" applyFill="1" applyBorder="1" applyAlignment="1">
      <alignment horizontal="right" vertical="center"/>
    </xf>
    <xf numFmtId="0" fontId="10" fillId="4" borderId="33" xfId="0" applyFont="1" applyFill="1" applyBorder="1" applyAlignment="1">
      <alignment horizontal="center" vertical="center"/>
    </xf>
    <xf numFmtId="4" fontId="28" fillId="9" borderId="34" xfId="0" applyNumberFormat="1" applyFont="1" applyFill="1" applyBorder="1" applyAlignment="1">
      <alignment horizontal="right" vertical="center"/>
    </xf>
    <xf numFmtId="4" fontId="9" fillId="6" borderId="45" xfId="0" applyNumberFormat="1" applyFont="1" applyFill="1" applyBorder="1" applyAlignment="1">
      <alignment horizontal="right" vertical="center"/>
    </xf>
    <xf numFmtId="4" fontId="14" fillId="6" borderId="45" xfId="0" applyNumberFormat="1" applyFont="1" applyFill="1" applyBorder="1" applyAlignment="1">
      <alignment horizontal="right" vertical="center"/>
    </xf>
    <xf numFmtId="4" fontId="28" fillId="0" borderId="36" xfId="0" applyNumberFormat="1" applyFont="1" applyBorder="1" applyAlignment="1">
      <alignment horizontal="right" vertical="center"/>
    </xf>
    <xf numFmtId="4" fontId="9" fillId="6" borderId="43" xfId="0" applyNumberFormat="1" applyFont="1" applyFill="1" applyBorder="1" applyAlignment="1">
      <alignment horizontal="right" vertical="center"/>
    </xf>
    <xf numFmtId="4" fontId="28" fillId="0" borderId="36" xfId="0" applyNumberFormat="1" applyFont="1" applyFill="1" applyBorder="1" applyAlignment="1">
      <alignment horizontal="right" vertical="center"/>
    </xf>
    <xf numFmtId="4" fontId="28" fillId="0" borderId="43" xfId="0" applyNumberFormat="1" applyFont="1" applyFill="1" applyBorder="1" applyAlignment="1">
      <alignment horizontal="right" vertical="center"/>
    </xf>
    <xf numFmtId="4" fontId="28" fillId="0" borderId="45" xfId="0" applyNumberFormat="1" applyFont="1" applyBorder="1" applyAlignment="1">
      <alignment horizontal="right" vertical="center"/>
    </xf>
    <xf numFmtId="4" fontId="28" fillId="4" borderId="35" xfId="0" applyNumberFormat="1" applyFont="1" applyFill="1" applyBorder="1" applyAlignment="1">
      <alignment horizontal="right" vertical="center"/>
    </xf>
    <xf numFmtId="0" fontId="27" fillId="4" borderId="26" xfId="0" applyFont="1" applyFill="1" applyBorder="1" applyAlignment="1">
      <alignment horizontal="center" vertical="center"/>
    </xf>
    <xf numFmtId="4" fontId="28" fillId="9" borderId="21" xfId="0" applyNumberFormat="1" applyFont="1" applyFill="1" applyBorder="1" applyAlignment="1">
      <alignment vertical="center"/>
    </xf>
    <xf numFmtId="4" fontId="28" fillId="9" borderId="34" xfId="0" applyNumberFormat="1" applyFont="1" applyFill="1" applyBorder="1" applyAlignment="1">
      <alignment vertical="center"/>
    </xf>
    <xf numFmtId="4" fontId="28" fillId="16" borderId="36" xfId="0" applyNumberFormat="1" applyFont="1" applyFill="1" applyBorder="1" applyAlignment="1">
      <alignment horizontal="right" vertical="center"/>
    </xf>
    <xf numFmtId="4" fontId="28" fillId="16" borderId="43" xfId="0" applyNumberFormat="1" applyFont="1" applyFill="1" applyBorder="1" applyAlignment="1">
      <alignment horizontal="right" vertical="center"/>
    </xf>
    <xf numFmtId="4" fontId="9" fillId="16" borderId="43" xfId="0" applyNumberFormat="1" applyFont="1" applyFill="1" applyBorder="1" applyAlignment="1">
      <alignment horizontal="right" vertical="center"/>
    </xf>
    <xf numFmtId="4" fontId="9" fillId="16" borderId="45" xfId="0" applyNumberFormat="1" applyFont="1" applyFill="1" applyBorder="1" applyAlignment="1">
      <alignment horizontal="right" vertical="center"/>
    </xf>
    <xf numFmtId="4" fontId="28" fillId="0" borderId="45" xfId="0" applyNumberFormat="1" applyFont="1" applyFill="1" applyBorder="1" applyAlignment="1">
      <alignment horizontal="right" vertical="center"/>
    </xf>
    <xf numFmtId="0" fontId="10" fillId="4" borderId="17" xfId="0" applyNumberFormat="1" applyFont="1" applyFill="1" applyBorder="1" applyAlignment="1">
      <alignment horizontal="center" vertical="center"/>
    </xf>
    <xf numFmtId="4" fontId="15" fillId="7" borderId="18" xfId="0" applyNumberFormat="1" applyFont="1" applyFill="1" applyBorder="1" applyAlignment="1">
      <alignment horizontal="right" vertical="center"/>
    </xf>
    <xf numFmtId="0" fontId="15" fillId="0" borderId="16" xfId="0" applyFont="1" applyBorder="1" applyAlignment="1">
      <alignment vertical="center" wrapText="1"/>
    </xf>
    <xf numFmtId="0" fontId="23" fillId="8" borderId="16" xfId="0" applyFont="1" applyFill="1" applyBorder="1" applyAlignment="1">
      <alignment vertical="center" wrapText="1"/>
    </xf>
    <xf numFmtId="4" fontId="15" fillId="8" borderId="18" xfId="0" applyNumberFormat="1" applyFont="1" applyFill="1" applyBorder="1" applyAlignment="1">
      <alignment horizontal="right" vertical="center"/>
    </xf>
    <xf numFmtId="4" fontId="25" fillId="8" borderId="24" xfId="0" applyNumberFormat="1" applyFont="1" applyFill="1" applyBorder="1" applyAlignment="1">
      <alignment horizontal="right" vertical="center"/>
    </xf>
    <xf numFmtId="0" fontId="9" fillId="0" borderId="16" xfId="0" applyFont="1" applyFill="1" applyBorder="1" applyAlignment="1">
      <alignment horizontal="center" vertical="center"/>
    </xf>
    <xf numFmtId="0" fontId="10" fillId="4" borderId="18" xfId="0" applyFont="1" applyFill="1" applyBorder="1" applyAlignment="1">
      <alignment horizontal="center" vertical="center" wrapText="1"/>
    </xf>
    <xf numFmtId="4" fontId="11" fillId="0" borderId="17" xfId="0" applyNumberFormat="1" applyFont="1" applyBorder="1" applyAlignment="1">
      <alignment vertical="center"/>
    </xf>
    <xf numFmtId="0" fontId="13" fillId="0" borderId="17" xfId="0" applyFont="1" applyBorder="1" applyAlignment="1">
      <alignment vertical="center"/>
    </xf>
    <xf numFmtId="4" fontId="29" fillId="10" borderId="17" xfId="0" applyNumberFormat="1" applyFont="1" applyFill="1" applyBorder="1" applyAlignment="1">
      <alignment vertical="center"/>
    </xf>
    <xf numFmtId="4" fontId="11" fillId="7" borderId="17" xfId="0" applyNumberFormat="1" applyFont="1" applyFill="1" applyBorder="1" applyAlignment="1">
      <alignment vertical="center"/>
    </xf>
    <xf numFmtId="4" fontId="13" fillId="10" borderId="17" xfId="0" applyNumberFormat="1" applyFont="1" applyFill="1" applyBorder="1" applyAlignment="1">
      <alignment vertical="center"/>
    </xf>
    <xf numFmtId="4" fontId="13" fillId="0" borderId="17" xfId="0" applyNumberFormat="1" applyFont="1" applyFill="1" applyBorder="1" applyAlignment="1">
      <alignment vertical="center"/>
    </xf>
    <xf numFmtId="4" fontId="13" fillId="9" borderId="17" xfId="0" applyNumberFormat="1" applyFont="1" applyFill="1" applyBorder="1" applyAlignment="1">
      <alignment vertical="center"/>
    </xf>
    <xf numFmtId="0" fontId="11" fillId="0" borderId="16" xfId="0" applyFont="1" applyBorder="1" applyAlignment="1">
      <alignment vertical="center"/>
    </xf>
    <xf numFmtId="4" fontId="11" fillId="0" borderId="18" xfId="0" applyNumberFormat="1" applyFont="1" applyBorder="1" applyAlignment="1">
      <alignment vertical="center"/>
    </xf>
    <xf numFmtId="0" fontId="29" fillId="0" borderId="16" xfId="0" applyFont="1" applyBorder="1" applyAlignment="1">
      <alignment vertical="center"/>
    </xf>
    <xf numFmtId="4" fontId="29" fillId="10" borderId="18" xfId="0" applyNumberFormat="1" applyFont="1" applyFill="1" applyBorder="1" applyAlignment="1">
      <alignment vertical="center"/>
    </xf>
    <xf numFmtId="0" fontId="13" fillId="0" borderId="16" xfId="0" applyFont="1" applyFill="1" applyBorder="1" applyAlignment="1">
      <alignment vertical="center"/>
    </xf>
    <xf numFmtId="0" fontId="29" fillId="0" borderId="16" xfId="0" applyFont="1" applyFill="1" applyBorder="1" applyAlignment="1">
      <alignment vertical="center"/>
    </xf>
    <xf numFmtId="4" fontId="11" fillId="7" borderId="18" xfId="0" applyNumberFormat="1" applyFont="1" applyFill="1" applyBorder="1" applyAlignment="1">
      <alignment vertical="center"/>
    </xf>
    <xf numFmtId="4" fontId="14" fillId="7" borderId="18" xfId="0" applyNumberFormat="1" applyFont="1" applyFill="1" applyBorder="1" applyAlignment="1">
      <alignment vertical="center"/>
    </xf>
    <xf numFmtId="4" fontId="13" fillId="7" borderId="18" xfId="0" applyNumberFormat="1" applyFont="1" applyFill="1" applyBorder="1" applyAlignment="1">
      <alignment vertical="center"/>
    </xf>
    <xf numFmtId="4" fontId="13" fillId="10" borderId="18" xfId="0" applyNumberFormat="1" applyFont="1" applyFill="1" applyBorder="1" applyAlignment="1">
      <alignment vertical="center"/>
    </xf>
    <xf numFmtId="4" fontId="13" fillId="0" borderId="18" xfId="0" applyNumberFormat="1" applyFont="1" applyFill="1" applyBorder="1" applyAlignment="1">
      <alignment vertical="center"/>
    </xf>
    <xf numFmtId="0" fontId="11" fillId="0" borderId="16" xfId="0" applyFont="1" applyFill="1" applyBorder="1" applyAlignment="1">
      <alignment vertical="center"/>
    </xf>
    <xf numFmtId="0" fontId="11" fillId="9" borderId="16" xfId="0" applyFont="1" applyFill="1" applyBorder="1" applyAlignment="1">
      <alignment vertical="center" wrapText="1"/>
    </xf>
    <xf numFmtId="4" fontId="13" fillId="9" borderId="18" xfId="0" applyNumberFormat="1" applyFont="1" applyFill="1" applyBorder="1" applyAlignment="1">
      <alignment vertical="center"/>
    </xf>
    <xf numFmtId="0" fontId="13" fillId="0" borderId="22" xfId="0" applyFont="1" applyBorder="1" applyAlignment="1">
      <alignment vertical="center"/>
    </xf>
    <xf numFmtId="4" fontId="13" fillId="0" borderId="23" xfId="0" applyNumberFormat="1" applyFont="1" applyBorder="1" applyAlignment="1">
      <alignment vertical="center"/>
    </xf>
    <xf numFmtId="4" fontId="13" fillId="0" borderId="24" xfId="0" applyNumberFormat="1" applyFont="1" applyBorder="1" applyAlignment="1">
      <alignment vertical="center"/>
    </xf>
    <xf numFmtId="0" fontId="11" fillId="0" borderId="46" xfId="0" applyFont="1" applyBorder="1" applyAlignment="1">
      <alignment vertical="center"/>
    </xf>
    <xf numFmtId="4" fontId="11" fillId="0" borderId="47" xfId="0" applyNumberFormat="1" applyFont="1" applyBorder="1" applyAlignment="1">
      <alignment vertical="center"/>
    </xf>
    <xf numFmtId="4" fontId="11" fillId="0" borderId="48" xfId="0" applyNumberFormat="1" applyFont="1" applyBorder="1" applyAlignment="1">
      <alignment vertical="center"/>
    </xf>
    <xf numFmtId="0" fontId="29" fillId="0" borderId="40" xfId="0" applyFont="1" applyFill="1" applyBorder="1" applyAlignment="1">
      <alignment vertical="center"/>
    </xf>
    <xf numFmtId="4" fontId="13" fillId="10" borderId="41" xfId="0" applyNumberFormat="1" applyFont="1" applyFill="1" applyBorder="1" applyAlignment="1">
      <alignment vertical="center"/>
    </xf>
    <xf numFmtId="4" fontId="13" fillId="10" borderId="42" xfId="0" applyNumberFormat="1" applyFont="1" applyFill="1" applyBorder="1" applyAlignment="1">
      <alignment vertical="center"/>
    </xf>
    <xf numFmtId="0" fontId="11" fillId="17" borderId="30" xfId="0" applyFont="1" applyFill="1" applyBorder="1" applyAlignment="1">
      <alignment vertical="center"/>
    </xf>
    <xf numFmtId="4" fontId="11" fillId="17" borderId="49" xfId="0" applyNumberFormat="1" applyFont="1" applyFill="1" applyBorder="1" applyAlignment="1">
      <alignment vertical="center"/>
    </xf>
    <xf numFmtId="4" fontId="11" fillId="17" borderId="31" xfId="0" applyNumberFormat="1" applyFont="1" applyFill="1" applyBorder="1" applyAlignment="1">
      <alignment vertical="center"/>
    </xf>
    <xf numFmtId="0" fontId="11" fillId="14" borderId="46" xfId="0" applyFont="1" applyFill="1" applyBorder="1" applyAlignment="1">
      <alignment vertical="center"/>
    </xf>
    <xf numFmtId="0" fontId="11" fillId="14" borderId="47" xfId="0" applyFont="1" applyFill="1" applyBorder="1" applyAlignment="1">
      <alignment vertical="center"/>
    </xf>
    <xf numFmtId="0" fontId="11" fillId="14" borderId="48" xfId="0" applyFont="1" applyFill="1" applyBorder="1" applyAlignment="1">
      <alignment vertical="center"/>
    </xf>
    <xf numFmtId="0" fontId="29" fillId="0" borderId="40" xfId="0" applyFont="1" applyBorder="1" applyAlignment="1">
      <alignment vertical="center"/>
    </xf>
    <xf numFmtId="2" fontId="11" fillId="10" borderId="47" xfId="0" applyNumberFormat="1" applyFont="1" applyFill="1" applyBorder="1" applyAlignment="1">
      <alignment vertical="center"/>
    </xf>
    <xf numFmtId="2" fontId="11" fillId="10" borderId="48" xfId="0" applyNumberFormat="1" applyFont="1" applyFill="1" applyBorder="1" applyAlignment="1">
      <alignment vertical="center"/>
    </xf>
    <xf numFmtId="0" fontId="29" fillId="0" borderId="22" xfId="0" applyFont="1" applyFill="1" applyBorder="1" applyAlignment="1">
      <alignment vertical="center"/>
    </xf>
    <xf numFmtId="4" fontId="13" fillId="10" borderId="23" xfId="0" applyNumberFormat="1" applyFont="1" applyFill="1" applyBorder="1" applyAlignment="1">
      <alignment vertical="center"/>
    </xf>
    <xf numFmtId="4" fontId="13" fillId="10" borderId="24" xfId="0" applyNumberFormat="1" applyFont="1" applyFill="1" applyBorder="1" applyAlignment="1">
      <alignment vertical="center"/>
    </xf>
    <xf numFmtId="0" fontId="13" fillId="10" borderId="25" xfId="0" applyFont="1" applyFill="1" applyBorder="1"/>
    <xf numFmtId="0" fontId="11" fillId="4" borderId="17" xfId="0" applyFont="1" applyFill="1" applyBorder="1" applyAlignment="1">
      <alignment horizontal="center" vertical="center"/>
    </xf>
    <xf numFmtId="0" fontId="11" fillId="4" borderId="17" xfId="0" applyFont="1" applyFill="1" applyBorder="1" applyAlignment="1">
      <alignment horizontal="left" vertical="center"/>
    </xf>
    <xf numFmtId="0" fontId="30" fillId="7" borderId="17" xfId="0" applyFont="1" applyFill="1" applyBorder="1" applyAlignment="1">
      <alignment horizontal="center" vertical="center"/>
    </xf>
    <xf numFmtId="4" fontId="30" fillId="0" borderId="17" xfId="0" applyNumberFormat="1" applyFont="1" applyBorder="1" applyAlignment="1">
      <alignment horizontal="right" vertical="center"/>
    </xf>
    <xf numFmtId="4" fontId="30" fillId="0" borderId="17" xfId="0" applyNumberFormat="1" applyFont="1" applyBorder="1" applyAlignment="1">
      <alignment vertical="center"/>
    </xf>
    <xf numFmtId="4" fontId="0" fillId="0" borderId="17" xfId="0" applyNumberFormat="1" applyFont="1" applyBorder="1" applyAlignment="1">
      <alignment vertical="center"/>
    </xf>
    <xf numFmtId="4" fontId="0" fillId="7" borderId="17" xfId="0" applyNumberFormat="1" applyFont="1" applyFill="1" applyBorder="1" applyAlignment="1">
      <alignment vertical="center"/>
    </xf>
    <xf numFmtId="0" fontId="2" fillId="0" borderId="17" xfId="0" applyFont="1" applyBorder="1" applyAlignment="1">
      <alignment horizontal="left" vertical="center"/>
    </xf>
    <xf numFmtId="0" fontId="11" fillId="4" borderId="16" xfId="0" applyFont="1" applyFill="1" applyBorder="1" applyAlignment="1">
      <alignment horizontal="center" vertical="center"/>
    </xf>
    <xf numFmtId="0" fontId="11" fillId="4" borderId="18" xfId="0" applyFont="1" applyFill="1" applyBorder="1" applyAlignment="1">
      <alignment horizontal="center" vertical="center"/>
    </xf>
    <xf numFmtId="4" fontId="0" fillId="0" borderId="18" xfId="0" applyNumberFormat="1" applyFont="1" applyBorder="1" applyAlignment="1">
      <alignment vertical="center"/>
    </xf>
    <xf numFmtId="0" fontId="2" fillId="0" borderId="23" xfId="0" applyFont="1" applyBorder="1" applyAlignment="1">
      <alignment horizontal="left" vertical="center"/>
    </xf>
    <xf numFmtId="0" fontId="0" fillId="0" borderId="23" xfId="0" applyFont="1" applyBorder="1" applyAlignment="1">
      <alignment horizontal="center" vertical="center"/>
    </xf>
    <xf numFmtId="4" fontId="2" fillId="0" borderId="23" xfId="0" applyNumberFormat="1" applyFont="1" applyBorder="1" applyAlignment="1">
      <alignment vertical="center"/>
    </xf>
    <xf numFmtId="4" fontId="2" fillId="0" borderId="24" xfId="0" applyNumberFormat="1" applyFont="1" applyBorder="1" applyAlignment="1">
      <alignment vertical="center"/>
    </xf>
    <xf numFmtId="0" fontId="11" fillId="9" borderId="18" xfId="0" applyFont="1" applyFill="1" applyBorder="1" applyAlignment="1">
      <alignment horizontal="center" vertical="center" wrapText="1"/>
    </xf>
    <xf numFmtId="0" fontId="0" fillId="0" borderId="7" xfId="0" applyFont="1" applyBorder="1"/>
    <xf numFmtId="0" fontId="0" fillId="0" borderId="8" xfId="0" applyFont="1" applyBorder="1"/>
    <xf numFmtId="0" fontId="0" fillId="0" borderId="53" xfId="0" applyFont="1" applyBorder="1"/>
    <xf numFmtId="0" fontId="35" fillId="4" borderId="17" xfId="0" applyFont="1" applyFill="1" applyBorder="1" applyAlignment="1">
      <alignment horizontal="center" vertical="center" wrapText="1"/>
    </xf>
    <xf numFmtId="0" fontId="11" fillId="9" borderId="17" xfId="0" applyFont="1" applyFill="1" applyBorder="1" applyAlignment="1">
      <alignment horizontal="left" vertical="center"/>
    </xf>
    <xf numFmtId="3" fontId="11" fillId="9" borderId="17" xfId="0" applyNumberFormat="1" applyFont="1" applyFill="1" applyBorder="1" applyAlignment="1">
      <alignment horizontal="right" vertical="center"/>
    </xf>
    <xf numFmtId="0" fontId="13" fillId="0" borderId="17" xfId="0" applyFont="1" applyBorder="1" applyAlignment="1">
      <alignment horizontal="left" vertical="center" indent="1"/>
    </xf>
    <xf numFmtId="3" fontId="13" fillId="7" borderId="17" xfId="0" applyNumberFormat="1" applyFont="1" applyFill="1" applyBorder="1" applyAlignment="1">
      <alignment horizontal="right" vertical="center"/>
    </xf>
    <xf numFmtId="0" fontId="13" fillId="0" borderId="17" xfId="0" applyFont="1" applyBorder="1" applyAlignment="1">
      <alignment horizontal="left" vertical="center" indent="2"/>
    </xf>
    <xf numFmtId="10" fontId="13" fillId="0" borderId="17" xfId="21" applyNumberFormat="1" applyFont="1" applyFill="1" applyBorder="1" applyAlignment="1">
      <alignment horizontal="right" vertical="center"/>
    </xf>
    <xf numFmtId="4" fontId="11" fillId="9" borderId="17" xfId="0" applyNumberFormat="1" applyFont="1" applyFill="1" applyBorder="1" applyAlignment="1">
      <alignment horizontal="right" vertical="center"/>
    </xf>
    <xf numFmtId="0" fontId="13" fillId="0" borderId="17" xfId="0" applyFont="1" applyFill="1" applyBorder="1" applyAlignment="1">
      <alignment horizontal="left" vertical="center" indent="1"/>
    </xf>
    <xf numFmtId="3" fontId="13" fillId="0" borderId="17" xfId="0" applyNumberFormat="1" applyFont="1" applyFill="1" applyBorder="1" applyAlignment="1">
      <alignment horizontal="right" vertical="center"/>
    </xf>
    <xf numFmtId="170" fontId="11" fillId="9" borderId="17" xfId="0" applyNumberFormat="1" applyFont="1" applyFill="1" applyBorder="1" applyAlignment="1">
      <alignment horizontal="right" vertical="center"/>
    </xf>
    <xf numFmtId="170" fontId="13" fillId="0" borderId="17" xfId="0" applyNumberFormat="1" applyFont="1" applyFill="1" applyBorder="1" applyAlignment="1">
      <alignment horizontal="right" vertical="center"/>
    </xf>
    <xf numFmtId="4" fontId="11" fillId="9" borderId="17" xfId="0" applyNumberFormat="1" applyFont="1" applyFill="1" applyBorder="1" applyAlignment="1">
      <alignment horizontal="left" vertical="center"/>
    </xf>
    <xf numFmtId="0" fontId="11" fillId="9" borderId="17" xfId="0" applyFont="1" applyFill="1" applyBorder="1" applyAlignment="1">
      <alignment horizontal="left" vertical="center" indent="2"/>
    </xf>
    <xf numFmtId="0" fontId="13" fillId="0" borderId="17" xfId="0" applyFont="1" applyBorder="1" applyAlignment="1">
      <alignment horizontal="left" vertical="center" indent="4"/>
    </xf>
    <xf numFmtId="0" fontId="13" fillId="0" borderId="17" xfId="0" applyFont="1" applyBorder="1" applyAlignment="1">
      <alignment horizontal="left" vertical="center" wrapText="1" indent="4"/>
    </xf>
    <xf numFmtId="0" fontId="13" fillId="0" borderId="17" xfId="0" applyFont="1" applyBorder="1" applyAlignment="1">
      <alignment horizontal="left" vertical="center"/>
    </xf>
    <xf numFmtId="171" fontId="11" fillId="9" borderId="17" xfId="0" applyNumberFormat="1" applyFont="1" applyFill="1" applyBorder="1" applyAlignment="1">
      <alignment horizontal="right" vertical="center"/>
    </xf>
    <xf numFmtId="171" fontId="13" fillId="0" borderId="17" xfId="0" applyNumberFormat="1" applyFont="1" applyFill="1" applyBorder="1" applyAlignment="1">
      <alignment horizontal="right" vertical="center"/>
    </xf>
    <xf numFmtId="0" fontId="4" fillId="4" borderId="17" xfId="0" applyFont="1" applyFill="1" applyBorder="1" applyAlignment="1">
      <alignment horizontal="center" vertical="center"/>
    </xf>
    <xf numFmtId="0" fontId="13" fillId="0" borderId="17" xfId="0" applyFont="1" applyFill="1" applyBorder="1" applyAlignment="1">
      <alignment horizontal="left" vertical="center"/>
    </xf>
    <xf numFmtId="0" fontId="11" fillId="0" borderId="17" xfId="0" applyFont="1" applyFill="1" applyBorder="1" applyAlignment="1">
      <alignment horizontal="left" vertical="center"/>
    </xf>
    <xf numFmtId="0" fontId="4" fillId="7" borderId="17" xfId="0" applyFont="1" applyFill="1" applyBorder="1" applyAlignment="1">
      <alignment horizontal="left" vertical="center"/>
    </xf>
    <xf numFmtId="3" fontId="11" fillId="7" borderId="17" xfId="0" applyNumberFormat="1" applyFont="1" applyFill="1" applyBorder="1" applyAlignment="1">
      <alignment horizontal="right" vertical="center"/>
    </xf>
    <xf numFmtId="0" fontId="13" fillId="7" borderId="17" xfId="0" applyFont="1" applyFill="1" applyBorder="1" applyAlignment="1">
      <alignment horizontal="left" vertical="center"/>
    </xf>
    <xf numFmtId="0" fontId="13" fillId="7" borderId="17" xfId="0" applyFont="1" applyFill="1" applyBorder="1" applyAlignment="1">
      <alignment horizontal="left" vertical="center" indent="2"/>
    </xf>
    <xf numFmtId="0" fontId="5" fillId="2" borderId="17" xfId="0" applyFont="1" applyFill="1" applyBorder="1" applyAlignment="1">
      <alignment horizontal="center" wrapText="1"/>
    </xf>
    <xf numFmtId="0" fontId="6" fillId="2" borderId="17" xfId="0" applyFont="1" applyFill="1" applyBorder="1" applyAlignment="1">
      <alignment horizontal="center" vertical="center" wrapText="1"/>
    </xf>
    <xf numFmtId="0" fontId="2" fillId="0" borderId="17" xfId="0" applyFont="1" applyBorder="1" applyAlignment="1">
      <alignment vertical="center" wrapText="1"/>
    </xf>
    <xf numFmtId="0" fontId="0" fillId="0" borderId="17" xfId="0" applyFont="1" applyBorder="1"/>
    <xf numFmtId="0" fontId="11" fillId="2" borderId="39" xfId="0" applyFont="1" applyFill="1" applyBorder="1" applyAlignment="1">
      <alignment vertical="top"/>
    </xf>
    <xf numFmtId="0" fontId="13" fillId="2" borderId="14" xfId="0" applyFont="1" applyFill="1" applyBorder="1" applyAlignment="1">
      <alignment vertical="top"/>
    </xf>
    <xf numFmtId="0" fontId="13" fillId="2" borderId="44" xfId="0" applyFont="1" applyFill="1" applyBorder="1" applyAlignment="1">
      <alignment vertical="top"/>
    </xf>
    <xf numFmtId="0" fontId="13" fillId="2" borderId="61" xfId="0" applyFont="1" applyFill="1" applyBorder="1" applyAlignment="1">
      <alignment vertical="top"/>
    </xf>
    <xf numFmtId="0" fontId="13" fillId="2" borderId="58" xfId="0" applyFont="1" applyFill="1" applyBorder="1" applyAlignment="1">
      <alignment vertical="top"/>
    </xf>
    <xf numFmtId="0" fontId="0" fillId="7" borderId="0" xfId="0" applyFont="1" applyFill="1"/>
    <xf numFmtId="0" fontId="15" fillId="0" borderId="16" xfId="0" applyFont="1" applyFill="1" applyBorder="1" applyAlignment="1">
      <alignment vertical="center" wrapText="1"/>
    </xf>
    <xf numFmtId="0" fontId="15" fillId="7" borderId="16" xfId="0" applyFont="1" applyFill="1" applyBorder="1" applyAlignment="1">
      <alignment vertical="center" wrapText="1"/>
    </xf>
    <xf numFmtId="4" fontId="15" fillId="7" borderId="17" xfId="0" applyNumberFormat="1" applyFont="1" applyFill="1" applyBorder="1" applyAlignment="1">
      <alignment horizontal="right" vertical="center"/>
    </xf>
    <xf numFmtId="0" fontId="14" fillId="7" borderId="16" xfId="0" applyFont="1" applyFill="1" applyBorder="1" applyAlignment="1">
      <alignment horizontal="left" vertical="center" wrapText="1"/>
    </xf>
    <xf numFmtId="4" fontId="14" fillId="7" borderId="18" xfId="0" applyNumberFormat="1" applyFont="1" applyFill="1" applyBorder="1" applyAlignment="1">
      <alignment horizontal="right" vertical="center"/>
    </xf>
    <xf numFmtId="4" fontId="14" fillId="0" borderId="17" xfId="0" applyNumberFormat="1" applyFont="1" applyFill="1" applyBorder="1" applyAlignment="1">
      <alignment horizontal="right" vertical="center"/>
    </xf>
    <xf numFmtId="4" fontId="14" fillId="0" borderId="18" xfId="0" applyNumberFormat="1" applyFont="1" applyFill="1" applyBorder="1" applyAlignment="1">
      <alignment horizontal="right" vertical="center"/>
    </xf>
    <xf numFmtId="4" fontId="15" fillId="0" borderId="17" xfId="0" applyNumberFormat="1" applyFont="1" applyBorder="1" applyAlignment="1">
      <alignment horizontal="right" vertical="center"/>
    </xf>
    <xf numFmtId="4" fontId="15" fillId="0" borderId="18" xfId="0" applyNumberFormat="1" applyFont="1" applyBorder="1" applyAlignment="1">
      <alignment horizontal="right" vertical="center"/>
    </xf>
    <xf numFmtId="0" fontId="14" fillId="6" borderId="16" xfId="0" applyFont="1" applyFill="1" applyBorder="1" applyAlignment="1">
      <alignment horizontal="left" vertical="center" wrapText="1" indent="1"/>
    </xf>
    <xf numFmtId="0" fontId="13" fillId="10" borderId="0" xfId="0" applyFont="1" applyFill="1" applyBorder="1"/>
    <xf numFmtId="4" fontId="0" fillId="0" borderId="41" xfId="0" applyNumberFormat="1" applyFont="1" applyBorder="1" applyAlignment="1">
      <alignment vertical="center"/>
    </xf>
    <xf numFmtId="4" fontId="0" fillId="0" borderId="42" xfId="0" applyNumberFormat="1" applyFont="1" applyBorder="1" applyAlignment="1">
      <alignment vertical="center"/>
    </xf>
    <xf numFmtId="164" fontId="43" fillId="7" borderId="0" xfId="0" applyNumberFormat="1" applyFont="1" applyFill="1"/>
    <xf numFmtId="3" fontId="14" fillId="7" borderId="17" xfId="0" applyNumberFormat="1" applyFont="1" applyFill="1" applyBorder="1" applyAlignment="1">
      <alignment horizontal="right" vertical="center"/>
    </xf>
    <xf numFmtId="4" fontId="15" fillId="7" borderId="18" xfId="0" applyNumberFormat="1" applyFont="1" applyFill="1" applyBorder="1" applyAlignment="1">
      <alignment vertical="center"/>
    </xf>
    <xf numFmtId="4" fontId="14" fillId="10" borderId="18" xfId="0" applyNumberFormat="1" applyFont="1" applyFill="1" applyBorder="1" applyAlignment="1">
      <alignment vertical="center"/>
    </xf>
    <xf numFmtId="43" fontId="13" fillId="7" borderId="0" xfId="1" applyFont="1" applyFill="1"/>
    <xf numFmtId="4" fontId="15" fillId="0" borderId="21" xfId="0" applyNumberFormat="1" applyFont="1" applyBorder="1" applyAlignment="1">
      <alignment horizontal="right" vertical="center"/>
    </xf>
    <xf numFmtId="4" fontId="15" fillId="0" borderId="21" xfId="0" applyNumberFormat="1" applyFont="1" applyFill="1" applyBorder="1" applyAlignment="1">
      <alignment horizontal="right" vertical="center"/>
    </xf>
    <xf numFmtId="0" fontId="14" fillId="7" borderId="16" xfId="0" applyFont="1" applyFill="1" applyBorder="1" applyAlignment="1">
      <alignment vertical="center"/>
    </xf>
    <xf numFmtId="0" fontId="14" fillId="10" borderId="17" xfId="0" applyFont="1" applyFill="1" applyBorder="1" applyAlignment="1">
      <alignment horizontal="center" vertical="center"/>
    </xf>
    <xf numFmtId="0" fontId="13" fillId="10" borderId="17" xfId="0" applyFont="1" applyFill="1" applyBorder="1" applyAlignment="1">
      <alignment horizontal="center"/>
    </xf>
    <xf numFmtId="0" fontId="14" fillId="10" borderId="16" xfId="0" applyFont="1" applyFill="1" applyBorder="1" applyAlignment="1">
      <alignment horizontal="center" vertical="center"/>
    </xf>
    <xf numFmtId="0" fontId="13" fillId="7" borderId="17" xfId="0" applyFont="1" applyFill="1" applyBorder="1" applyAlignment="1">
      <alignment horizontal="left" vertical="center" wrapText="1"/>
    </xf>
    <xf numFmtId="0" fontId="0" fillId="0" borderId="50" xfId="0" applyFont="1" applyBorder="1"/>
    <xf numFmtId="0" fontId="0" fillId="0" borderId="5" xfId="0" applyFont="1" applyBorder="1"/>
    <xf numFmtId="0" fontId="2" fillId="0" borderId="4" xfId="0" applyFont="1" applyBorder="1"/>
    <xf numFmtId="4" fontId="15" fillId="0" borderId="34" xfId="0" applyNumberFormat="1" applyFont="1" applyFill="1" applyBorder="1" applyAlignment="1">
      <alignment horizontal="right" vertical="center"/>
    </xf>
    <xf numFmtId="4" fontId="15" fillId="0" borderId="34" xfId="0" applyNumberFormat="1" applyFont="1" applyBorder="1" applyAlignment="1">
      <alignment horizontal="right" vertical="center"/>
    </xf>
    <xf numFmtId="0" fontId="14" fillId="7" borderId="17" xfId="0" applyFont="1" applyFill="1" applyBorder="1" applyAlignment="1">
      <alignment horizontal="left" vertical="center" wrapText="1"/>
    </xf>
    <xf numFmtId="43" fontId="0" fillId="7" borderId="0" xfId="1" applyNumberFormat="1" applyFont="1" applyFill="1"/>
    <xf numFmtId="0" fontId="30" fillId="7" borderId="0" xfId="0" applyFont="1" applyFill="1" applyBorder="1"/>
    <xf numFmtId="4" fontId="30" fillId="7" borderId="0" xfId="0" applyNumberFormat="1" applyFont="1" applyFill="1" applyBorder="1"/>
    <xf numFmtId="0" fontId="30" fillId="7" borderId="52" xfId="0" applyFont="1" applyFill="1" applyBorder="1"/>
    <xf numFmtId="0" fontId="30" fillId="7" borderId="8" xfId="0" applyFont="1" applyFill="1" applyBorder="1"/>
    <xf numFmtId="4" fontId="30" fillId="7" borderId="8" xfId="0" applyNumberFormat="1" applyFont="1" applyFill="1" applyBorder="1"/>
    <xf numFmtId="0" fontId="30" fillId="7" borderId="53" xfId="0" applyFont="1" applyFill="1" applyBorder="1"/>
    <xf numFmtId="0" fontId="14" fillId="0" borderId="17" xfId="0" applyFont="1" applyBorder="1" applyAlignment="1">
      <alignment horizontal="left" vertical="center" wrapText="1" indent="1"/>
    </xf>
    <xf numFmtId="4" fontId="14" fillId="2" borderId="17" xfId="0" applyNumberFormat="1" applyFont="1" applyFill="1" applyBorder="1" applyAlignment="1">
      <alignment horizontal="right" vertical="center"/>
    </xf>
    <xf numFmtId="0" fontId="26" fillId="7" borderId="0" xfId="0" applyFont="1" applyFill="1"/>
    <xf numFmtId="0" fontId="16" fillId="7" borderId="0" xfId="0" applyFont="1" applyFill="1" applyAlignment="1">
      <alignment vertical="center"/>
    </xf>
    <xf numFmtId="0" fontId="2" fillId="0" borderId="50" xfId="0" applyFont="1" applyBorder="1" applyAlignment="1">
      <alignment horizontal="center" vertical="center" wrapText="1"/>
    </xf>
    <xf numFmtId="0" fontId="4" fillId="2" borderId="50" xfId="0" applyFont="1" applyFill="1" applyBorder="1" applyAlignment="1">
      <alignment horizontal="center" wrapText="1"/>
    </xf>
    <xf numFmtId="0" fontId="11" fillId="9" borderId="25" xfId="0" applyFont="1" applyFill="1" applyBorder="1" applyAlignment="1">
      <alignment horizontal="center" vertical="center" wrapText="1"/>
    </xf>
    <xf numFmtId="4" fontId="13" fillId="0" borderId="25" xfId="0" applyNumberFormat="1" applyFont="1" applyBorder="1" applyAlignment="1">
      <alignment horizontal="right" vertical="center"/>
    </xf>
    <xf numFmtId="0" fontId="30" fillId="7" borderId="51" xfId="0" applyFont="1" applyFill="1" applyBorder="1"/>
    <xf numFmtId="0" fontId="30" fillId="7" borderId="7" xfId="0" applyFont="1" applyFill="1" applyBorder="1"/>
    <xf numFmtId="0" fontId="11" fillId="7" borderId="0" xfId="0" applyFont="1" applyFill="1" applyBorder="1" applyAlignment="1">
      <alignment horizontal="left" vertical="center"/>
    </xf>
    <xf numFmtId="0" fontId="13" fillId="7" borderId="0" xfId="0" applyFont="1" applyFill="1" applyBorder="1" applyAlignment="1">
      <alignment horizontal="center" vertical="center"/>
    </xf>
    <xf numFmtId="4" fontId="11" fillId="7" borderId="0" xfId="0" applyNumberFormat="1" applyFont="1" applyFill="1" applyBorder="1" applyAlignment="1">
      <alignment vertical="center"/>
    </xf>
    <xf numFmtId="4" fontId="11" fillId="7" borderId="52" xfId="0" applyNumberFormat="1" applyFont="1" applyFill="1" applyBorder="1" applyAlignment="1">
      <alignment vertical="center"/>
    </xf>
    <xf numFmtId="0" fontId="13" fillId="7" borderId="51" xfId="0" applyFont="1" applyFill="1" applyBorder="1" applyAlignment="1">
      <alignment horizontal="left" vertical="center"/>
    </xf>
    <xf numFmtId="4" fontId="13" fillId="7" borderId="25" xfId="0" applyNumberFormat="1" applyFont="1" applyFill="1" applyBorder="1" applyAlignment="1">
      <alignment horizontal="right" vertical="center"/>
    </xf>
    <xf numFmtId="0" fontId="13" fillId="7" borderId="0" xfId="0" applyFont="1" applyFill="1" applyAlignment="1">
      <alignment vertical="top"/>
    </xf>
    <xf numFmtId="4" fontId="31" fillId="7" borderId="17" xfId="0" applyNumberFormat="1" applyFont="1" applyFill="1" applyBorder="1" applyAlignment="1">
      <alignment horizontal="right" vertical="center"/>
    </xf>
    <xf numFmtId="4" fontId="31" fillId="7" borderId="17" xfId="0" applyNumberFormat="1" applyFont="1" applyFill="1" applyBorder="1" applyAlignment="1">
      <alignment vertical="center"/>
    </xf>
    <xf numFmtId="4" fontId="15" fillId="2" borderId="17" xfId="0" applyNumberFormat="1" applyFont="1" applyFill="1" applyBorder="1" applyAlignment="1">
      <alignment horizontal="right" vertical="center"/>
    </xf>
    <xf numFmtId="0" fontId="22" fillId="0" borderId="0" xfId="0" applyFont="1"/>
    <xf numFmtId="4" fontId="13" fillId="7" borderId="17" xfId="0" applyNumberFormat="1" applyFont="1" applyFill="1" applyBorder="1" applyAlignment="1">
      <alignment horizontal="right" vertical="center" indent="1"/>
    </xf>
    <xf numFmtId="4" fontId="15" fillId="14" borderId="17" xfId="0" applyNumberFormat="1" applyFont="1" applyFill="1" applyBorder="1" applyAlignment="1">
      <alignment horizontal="right" vertical="center" indent="1"/>
    </xf>
    <xf numFmtId="0" fontId="6" fillId="2" borderId="3" xfId="0" applyFont="1" applyFill="1" applyBorder="1" applyAlignment="1">
      <alignment horizontal="center" vertical="center" wrapText="1"/>
    </xf>
    <xf numFmtId="0" fontId="14" fillId="7" borderId="17" xfId="0" applyFont="1" applyFill="1" applyBorder="1" applyAlignment="1">
      <alignment horizontal="center" vertical="center"/>
    </xf>
    <xf numFmtId="4" fontId="14" fillId="7" borderId="17" xfId="0" applyNumberFormat="1" applyFont="1" applyFill="1" applyBorder="1" applyAlignment="1">
      <alignment horizontal="right" vertical="center" indent="1"/>
    </xf>
    <xf numFmtId="0" fontId="11" fillId="4" borderId="56" xfId="0" applyFont="1" applyFill="1" applyBorder="1" applyAlignment="1">
      <alignment vertical="center"/>
    </xf>
    <xf numFmtId="0" fontId="11" fillId="4" borderId="11" xfId="0" applyFont="1" applyFill="1" applyBorder="1" applyAlignment="1">
      <alignment vertical="center"/>
    </xf>
    <xf numFmtId="0" fontId="11" fillId="4" borderId="63" xfId="0" applyFont="1" applyFill="1" applyBorder="1" applyAlignment="1">
      <alignment vertical="center"/>
    </xf>
    <xf numFmtId="4" fontId="30" fillId="7" borderId="17" xfId="0" applyNumberFormat="1" applyFont="1" applyFill="1" applyBorder="1" applyAlignment="1">
      <alignment horizontal="right" vertical="center"/>
    </xf>
    <xf numFmtId="4" fontId="30" fillId="7" borderId="17" xfId="0" applyNumberFormat="1" applyFont="1" applyFill="1" applyBorder="1" applyAlignment="1">
      <alignment vertical="center"/>
    </xf>
    <xf numFmtId="4" fontId="16" fillId="7" borderId="34" xfId="0" applyNumberFormat="1" applyFont="1" applyFill="1" applyBorder="1" applyAlignment="1">
      <alignment vertical="center"/>
    </xf>
    <xf numFmtId="0" fontId="11" fillId="9" borderId="17" xfId="0" applyFont="1" applyFill="1" applyBorder="1" applyAlignment="1">
      <alignment horizontal="center" vertical="center" wrapText="1"/>
    </xf>
    <xf numFmtId="0" fontId="26" fillId="7" borderId="0" xfId="0" applyFont="1" applyFill="1" applyAlignment="1">
      <alignment vertical="top"/>
    </xf>
    <xf numFmtId="0" fontId="0" fillId="7" borderId="51" xfId="0" applyFont="1" applyFill="1" applyBorder="1" applyAlignment="1">
      <alignment vertical="top" wrapText="1"/>
    </xf>
    <xf numFmtId="0" fontId="0" fillId="7" borderId="0" xfId="0" applyFont="1" applyFill="1" applyBorder="1" applyAlignment="1">
      <alignment vertical="top" wrapText="1"/>
    </xf>
    <xf numFmtId="0" fontId="0" fillId="7" borderId="52" xfId="0" applyFont="1" applyFill="1" applyBorder="1" applyAlignment="1">
      <alignment vertical="top" wrapText="1"/>
    </xf>
    <xf numFmtId="0" fontId="0" fillId="7" borderId="51" xfId="0" applyFont="1" applyFill="1" applyBorder="1" applyAlignment="1">
      <alignment horizontal="left" vertical="center" wrapText="1" indent="1"/>
    </xf>
    <xf numFmtId="0" fontId="0" fillId="7" borderId="0" xfId="0" applyFont="1" applyFill="1" applyBorder="1" applyAlignment="1">
      <alignment horizontal="left" vertical="center" wrapText="1" indent="1"/>
    </xf>
    <xf numFmtId="0" fontId="0" fillId="7" borderId="52" xfId="0" applyFont="1" applyFill="1" applyBorder="1" applyAlignment="1">
      <alignment horizontal="left" vertical="center" wrapText="1" indent="1"/>
    </xf>
    <xf numFmtId="0" fontId="8" fillId="3" borderId="40" xfId="0" applyFont="1" applyFill="1" applyBorder="1" applyAlignment="1">
      <alignment horizontal="center" vertical="center"/>
    </xf>
    <xf numFmtId="0" fontId="8" fillId="3" borderId="41" xfId="0" applyFont="1" applyFill="1" applyBorder="1" applyAlignment="1">
      <alignment horizontal="center" vertical="center"/>
    </xf>
    <xf numFmtId="0" fontId="8" fillId="3" borderId="42" xfId="0" applyFont="1" applyFill="1" applyBorder="1" applyAlignment="1">
      <alignment horizontal="center" vertical="center"/>
    </xf>
    <xf numFmtId="0" fontId="11" fillId="5" borderId="16" xfId="0" applyFont="1" applyFill="1" applyBorder="1" applyAlignment="1">
      <alignment horizontal="center" vertical="center"/>
    </xf>
    <xf numFmtId="0" fontId="11" fillId="5" borderId="17" xfId="0" applyFont="1" applyFill="1" applyBorder="1" applyAlignment="1">
      <alignment horizontal="center" vertical="center"/>
    </xf>
    <xf numFmtId="0" fontId="11" fillId="5" borderId="18" xfId="0" applyFont="1" applyFill="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0" fontId="7" fillId="3" borderId="16"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7" fillId="3" borderId="18" xfId="0" applyFont="1" applyFill="1" applyBorder="1" applyAlignment="1">
      <alignment horizontal="center" vertical="center" wrapText="1"/>
    </xf>
    <xf numFmtId="17" fontId="2" fillId="0" borderId="20" xfId="0" applyNumberFormat="1" applyFont="1" applyBorder="1" applyAlignment="1">
      <alignment horizontal="center"/>
    </xf>
    <xf numFmtId="0" fontId="2" fillId="0" borderId="21" xfId="0" applyFont="1" applyBorder="1" applyAlignment="1">
      <alignment horizontal="center"/>
    </xf>
    <xf numFmtId="0" fontId="0" fillId="0" borderId="11" xfId="0" applyBorder="1"/>
    <xf numFmtId="0" fontId="0" fillId="0" borderId="12" xfId="0" applyBorder="1"/>
    <xf numFmtId="0" fontId="2" fillId="0" borderId="20" xfId="0" applyFont="1" applyBorder="1" applyAlignment="1">
      <alignment horizontal="center"/>
    </xf>
    <xf numFmtId="0" fontId="13" fillId="3" borderId="13" xfId="0" applyFont="1" applyFill="1" applyBorder="1" applyAlignment="1">
      <alignment horizontal="right" vertical="center"/>
    </xf>
    <xf numFmtId="0" fontId="13" fillId="3" borderId="14" xfId="0" applyFont="1" applyFill="1" applyBorder="1" applyAlignment="1">
      <alignment horizontal="right" vertical="center"/>
    </xf>
    <xf numFmtId="0" fontId="13" fillId="3" borderId="15" xfId="0" applyFont="1" applyFill="1" applyBorder="1" applyAlignment="1">
      <alignment horizontal="right" vertical="center"/>
    </xf>
    <xf numFmtId="0" fontId="8" fillId="3" borderId="13" xfId="0" applyFont="1" applyFill="1" applyBorder="1" applyAlignment="1">
      <alignment horizontal="right" vertical="center"/>
    </xf>
    <xf numFmtId="0" fontId="8" fillId="3" borderId="14" xfId="0" applyFont="1" applyFill="1" applyBorder="1" applyAlignment="1">
      <alignment horizontal="right" vertical="center"/>
    </xf>
    <xf numFmtId="0" fontId="8" fillId="3" borderId="15" xfId="0" applyFont="1" applyFill="1" applyBorder="1" applyAlignment="1">
      <alignment horizontal="right" vertical="center"/>
    </xf>
    <xf numFmtId="0" fontId="11" fillId="4" borderId="33" xfId="0" applyFont="1" applyFill="1" applyBorder="1" applyAlignment="1">
      <alignment horizontal="center" vertical="center"/>
    </xf>
    <xf numFmtId="0" fontId="11" fillId="4" borderId="35"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6" fillId="17" borderId="1" xfId="0" applyFont="1" applyFill="1" applyBorder="1" applyAlignment="1">
      <alignment horizontal="center" vertical="center" wrapText="1"/>
    </xf>
    <xf numFmtId="0" fontId="6" fillId="17" borderId="2" xfId="0" applyFont="1" applyFill="1" applyBorder="1" applyAlignment="1">
      <alignment horizontal="center" vertical="center" wrapText="1"/>
    </xf>
    <xf numFmtId="0" fontId="6" fillId="17" borderId="3" xfId="0" applyFont="1" applyFill="1" applyBorder="1" applyAlignment="1">
      <alignment horizontal="center" vertical="center" wrapText="1"/>
    </xf>
    <xf numFmtId="0" fontId="3" fillId="3" borderId="51" xfId="0" applyFont="1" applyFill="1" applyBorder="1" applyAlignment="1">
      <alignment horizontal="center" vertical="center" wrapText="1"/>
    </xf>
    <xf numFmtId="0" fontId="3" fillId="3" borderId="0" xfId="0" applyFont="1" applyFill="1" applyBorder="1" applyAlignment="1">
      <alignment horizontal="center" vertical="center" wrapText="1"/>
    </xf>
    <xf numFmtId="0" fontId="3" fillId="3" borderId="52" xfId="0" applyFont="1" applyFill="1" applyBorder="1" applyAlignment="1">
      <alignment horizontal="center" vertical="center" wrapText="1"/>
    </xf>
    <xf numFmtId="0" fontId="11" fillId="4" borderId="46" xfId="0" applyFont="1" applyFill="1" applyBorder="1" applyAlignment="1">
      <alignment horizontal="center" vertical="center"/>
    </xf>
    <xf numFmtId="0" fontId="11" fillId="4" borderId="47" xfId="0" applyFont="1" applyFill="1" applyBorder="1" applyAlignment="1">
      <alignment horizontal="center" vertical="center"/>
    </xf>
    <xf numFmtId="0" fontId="11" fillId="4" borderId="47" xfId="0" applyFont="1" applyFill="1" applyBorder="1" applyAlignment="1">
      <alignment horizontal="center" vertical="center" wrapText="1"/>
    </xf>
    <xf numFmtId="0" fontId="11" fillId="4" borderId="17" xfId="0" applyFont="1" applyFill="1" applyBorder="1" applyAlignment="1">
      <alignment horizontal="center" vertical="center" wrapText="1"/>
    </xf>
    <xf numFmtId="0" fontId="15" fillId="4" borderId="47" xfId="0" applyFont="1" applyFill="1" applyBorder="1" applyAlignment="1">
      <alignment horizontal="center" vertical="center"/>
    </xf>
    <xf numFmtId="0" fontId="15" fillId="4" borderId="48" xfId="0" applyFont="1" applyFill="1" applyBorder="1" applyAlignment="1">
      <alignment horizontal="center" vertical="center"/>
    </xf>
    <xf numFmtId="0" fontId="2" fillId="0" borderId="50"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4" fillId="2" borderId="4" xfId="0" applyFont="1" applyFill="1" applyBorder="1" applyAlignment="1">
      <alignment horizontal="center" wrapText="1"/>
    </xf>
    <xf numFmtId="0" fontId="4" fillId="2" borderId="50" xfId="0" applyFont="1" applyFill="1" applyBorder="1" applyAlignment="1">
      <alignment horizontal="center" wrapText="1"/>
    </xf>
    <xf numFmtId="0" fontId="4" fillId="2" borderId="5" xfId="0" applyFont="1" applyFill="1" applyBorder="1" applyAlignment="1">
      <alignment horizontal="center" wrapText="1"/>
    </xf>
    <xf numFmtId="0" fontId="5" fillId="2" borderId="4" xfId="0" applyFont="1" applyFill="1" applyBorder="1" applyAlignment="1">
      <alignment horizontal="center" wrapText="1"/>
    </xf>
    <xf numFmtId="0" fontId="5" fillId="2" borderId="5" xfId="0" applyFont="1" applyFill="1" applyBorder="1" applyAlignment="1">
      <alignment horizontal="center" wrapText="1"/>
    </xf>
    <xf numFmtId="0" fontId="6" fillId="2" borderId="53"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11" fillId="2" borderId="51" xfId="0" applyFont="1" applyFill="1" applyBorder="1" applyAlignment="1">
      <alignment horizontal="left" vertical="top" wrapText="1"/>
    </xf>
    <xf numFmtId="0" fontId="11" fillId="2" borderId="0" xfId="0" applyFont="1" applyFill="1" applyBorder="1" applyAlignment="1">
      <alignment horizontal="left" vertical="top"/>
    </xf>
    <xf numFmtId="0" fontId="11" fillId="2" borderId="52" xfId="0" applyFont="1" applyFill="1" applyBorder="1" applyAlignment="1">
      <alignment horizontal="left" vertical="top"/>
    </xf>
    <xf numFmtId="0" fontId="11" fillId="2" borderId="51" xfId="0" applyFont="1" applyFill="1" applyBorder="1" applyAlignment="1">
      <alignment horizontal="left" vertical="top"/>
    </xf>
    <xf numFmtId="0" fontId="11" fillId="2" borderId="7" xfId="0" applyFont="1" applyFill="1" applyBorder="1" applyAlignment="1">
      <alignment horizontal="left" vertical="top"/>
    </xf>
    <xf numFmtId="0" fontId="11" fillId="2" borderId="8" xfId="0" applyFont="1" applyFill="1" applyBorder="1" applyAlignment="1">
      <alignment horizontal="left" vertical="top"/>
    </xf>
    <xf numFmtId="0" fontId="11" fillId="2" borderId="53" xfId="0" applyFont="1" applyFill="1" applyBorder="1" applyAlignment="1">
      <alignment horizontal="left" vertical="top"/>
    </xf>
    <xf numFmtId="0" fontId="21" fillId="2" borderId="46" xfId="0" applyFont="1" applyFill="1" applyBorder="1" applyAlignment="1">
      <alignment horizontal="center" vertical="center" wrapText="1"/>
    </xf>
    <xf numFmtId="0" fontId="21" fillId="2" borderId="16" xfId="0" applyFont="1" applyFill="1" applyBorder="1" applyAlignment="1">
      <alignment horizontal="center" vertical="center" wrapText="1"/>
    </xf>
    <xf numFmtId="0" fontId="11" fillId="9" borderId="47" xfId="0" applyFont="1" applyFill="1" applyBorder="1" applyAlignment="1">
      <alignment horizontal="left" vertical="center" indent="3"/>
    </xf>
    <xf numFmtId="0" fontId="11" fillId="9" borderId="17" xfId="0" applyFont="1" applyFill="1" applyBorder="1" applyAlignment="1">
      <alignment horizontal="left" vertical="center" indent="3"/>
    </xf>
    <xf numFmtId="0" fontId="11" fillId="9" borderId="47" xfId="0" applyFont="1" applyFill="1" applyBorder="1" applyAlignment="1">
      <alignment horizontal="center" vertical="center"/>
    </xf>
    <xf numFmtId="0" fontId="11" fillId="9" borderId="17" xfId="0" applyFont="1" applyFill="1" applyBorder="1" applyAlignment="1">
      <alignment horizontal="center" vertical="center"/>
    </xf>
    <xf numFmtId="0" fontId="11" fillId="2" borderId="47" xfId="0" applyFont="1" applyFill="1" applyBorder="1" applyAlignment="1">
      <alignment horizontal="center" vertical="center"/>
    </xf>
    <xf numFmtId="0" fontId="11" fillId="2" borderId="56" xfId="0" applyFont="1" applyFill="1" applyBorder="1" applyAlignment="1">
      <alignment horizontal="center" vertical="center"/>
    </xf>
    <xf numFmtId="0" fontId="11" fillId="2" borderId="48" xfId="0" applyFont="1" applyFill="1" applyBorder="1" applyAlignment="1">
      <alignment horizontal="center" vertical="center"/>
    </xf>
    <xf numFmtId="0" fontId="11" fillId="9" borderId="17" xfId="0" applyFont="1" applyFill="1" applyBorder="1" applyAlignment="1">
      <alignment horizontal="center" vertical="center" wrapText="1"/>
    </xf>
    <xf numFmtId="0" fontId="11" fillId="9" borderId="25" xfId="0" applyFont="1" applyFill="1" applyBorder="1" applyAlignment="1">
      <alignment horizontal="center" vertical="center"/>
    </xf>
    <xf numFmtId="0" fontId="11" fillId="9" borderId="18" xfId="0" applyFont="1" applyFill="1" applyBorder="1" applyAlignment="1">
      <alignment horizontal="center" vertical="center"/>
    </xf>
    <xf numFmtId="0" fontId="3" fillId="3" borderId="22" xfId="0" applyFont="1" applyFill="1" applyBorder="1" applyAlignment="1">
      <alignment horizontal="center" vertical="center"/>
    </xf>
    <xf numFmtId="0" fontId="3" fillId="3" borderId="23" xfId="0" applyFont="1" applyFill="1" applyBorder="1" applyAlignment="1">
      <alignment horizontal="center" vertical="center"/>
    </xf>
    <xf numFmtId="0" fontId="3" fillId="3" borderId="27" xfId="0" applyFont="1" applyFill="1" applyBorder="1" applyAlignment="1">
      <alignment horizontal="center" vertical="center"/>
    </xf>
    <xf numFmtId="0" fontId="3" fillId="3" borderId="24" xfId="0" applyFont="1" applyFill="1" applyBorder="1" applyAlignment="1">
      <alignment horizontal="center" vertical="center"/>
    </xf>
    <xf numFmtId="0" fontId="6" fillId="0" borderId="4" xfId="0" applyFont="1" applyBorder="1" applyAlignment="1">
      <alignment horizontal="center"/>
    </xf>
    <xf numFmtId="0" fontId="6" fillId="0" borderId="50" xfId="0" applyFont="1" applyBorder="1" applyAlignment="1">
      <alignment horizontal="center"/>
    </xf>
    <xf numFmtId="0" fontId="6" fillId="0" borderId="5" xfId="0" applyFont="1" applyBorder="1" applyAlignment="1">
      <alignment horizontal="center"/>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2" fillId="0" borderId="50" xfId="0" applyFont="1" applyBorder="1" applyAlignment="1">
      <alignment horizontal="left" vertical="center" wrapText="1"/>
    </xf>
    <xf numFmtId="0" fontId="6" fillId="17" borderId="4" xfId="0" applyFont="1" applyFill="1" applyBorder="1" applyAlignment="1">
      <alignment horizontal="center" vertical="center" wrapText="1"/>
    </xf>
    <xf numFmtId="0" fontId="6" fillId="17" borderId="50" xfId="0" applyFont="1" applyFill="1" applyBorder="1" applyAlignment="1">
      <alignment horizontal="center" vertical="center" wrapText="1"/>
    </xf>
    <xf numFmtId="0" fontId="6" fillId="17" borderId="5" xfId="0" applyFont="1" applyFill="1" applyBorder="1" applyAlignment="1">
      <alignment horizontal="center" vertical="center" wrapText="1"/>
    </xf>
    <xf numFmtId="0" fontId="20" fillId="0" borderId="0" xfId="0" applyFont="1" applyBorder="1" applyAlignment="1">
      <alignment horizontal="left" vertical="center" wrapText="1"/>
    </xf>
    <xf numFmtId="0" fontId="6" fillId="0" borderId="17" xfId="0" applyFont="1" applyBorder="1" applyAlignment="1">
      <alignment horizontal="center" vertical="top"/>
    </xf>
    <xf numFmtId="0" fontId="4" fillId="2" borderId="17" xfId="0" applyFont="1" applyFill="1" applyBorder="1" applyAlignment="1">
      <alignment horizontal="center" wrapText="1"/>
    </xf>
    <xf numFmtId="0" fontId="6" fillId="2" borderId="17" xfId="0" applyFont="1" applyFill="1" applyBorder="1" applyAlignment="1">
      <alignment horizontal="center" vertical="center" wrapText="1"/>
    </xf>
    <xf numFmtId="0" fontId="2" fillId="0" borderId="17" xfId="0" applyFont="1" applyBorder="1" applyAlignment="1">
      <alignment horizontal="left" vertical="center" wrapText="1" indent="1"/>
    </xf>
    <xf numFmtId="0" fontId="6" fillId="17"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10" fillId="4" borderId="17" xfId="0" applyFont="1" applyFill="1" applyBorder="1" applyAlignment="1">
      <alignment horizontal="center" vertical="center"/>
    </xf>
    <xf numFmtId="0" fontId="36" fillId="0" borderId="17" xfId="0" applyFont="1" applyBorder="1" applyAlignment="1">
      <alignment horizontal="center" vertical="center" wrapText="1"/>
    </xf>
    <xf numFmtId="0" fontId="13" fillId="0" borderId="17" xfId="0" applyFont="1" applyFill="1" applyBorder="1" applyAlignment="1">
      <alignment horizontal="center" vertical="center"/>
    </xf>
    <xf numFmtId="0" fontId="13" fillId="2" borderId="61" xfId="0" applyFont="1" applyFill="1" applyBorder="1" applyAlignment="1">
      <alignment horizontal="left" vertical="top" wrapText="1"/>
    </xf>
    <xf numFmtId="0" fontId="13" fillId="2" borderId="0" xfId="0" applyFont="1" applyFill="1" applyBorder="1" applyAlignment="1">
      <alignment horizontal="left" vertical="top" wrapText="1"/>
    </xf>
    <xf numFmtId="0" fontId="13" fillId="2" borderId="58" xfId="0" applyFont="1" applyFill="1" applyBorder="1" applyAlignment="1">
      <alignment horizontal="left" vertical="top" wrapText="1"/>
    </xf>
    <xf numFmtId="0" fontId="13" fillId="2" borderId="28" xfId="0" applyFont="1" applyFill="1" applyBorder="1" applyAlignment="1">
      <alignment horizontal="left" vertical="top" wrapText="1"/>
    </xf>
    <xf numFmtId="0" fontId="13" fillId="2" borderId="60" xfId="0" applyFont="1" applyFill="1" applyBorder="1" applyAlignment="1">
      <alignment horizontal="left" vertical="top" wrapText="1"/>
    </xf>
    <xf numFmtId="0" fontId="13" fillId="2" borderId="38" xfId="0" applyFont="1" applyFill="1" applyBorder="1" applyAlignment="1">
      <alignment horizontal="left" vertical="top" wrapText="1"/>
    </xf>
    <xf numFmtId="0" fontId="21" fillId="2" borderId="17" xfId="0" applyFont="1" applyFill="1" applyBorder="1" applyAlignment="1">
      <alignment horizontal="center" vertical="center" wrapText="1"/>
    </xf>
    <xf numFmtId="0" fontId="11" fillId="2" borderId="17" xfId="0" applyFont="1" applyFill="1" applyBorder="1" applyAlignment="1">
      <alignment horizontal="center" vertical="center"/>
    </xf>
    <xf numFmtId="0" fontId="3" fillId="3" borderId="17" xfId="0" applyFont="1" applyFill="1" applyBorder="1" applyAlignment="1">
      <alignment horizontal="center" vertical="center"/>
    </xf>
    <xf numFmtId="0" fontId="6" fillId="0" borderId="17" xfId="0" applyFont="1" applyBorder="1" applyAlignment="1">
      <alignment horizontal="center"/>
    </xf>
    <xf numFmtId="0" fontId="2" fillId="0" borderId="17" xfId="0" applyFont="1" applyBorder="1" applyAlignment="1">
      <alignment horizontal="left" vertical="center" wrapText="1"/>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16" fillId="0" borderId="4" xfId="0" applyFont="1" applyFill="1" applyBorder="1" applyAlignment="1">
      <alignment horizontal="left" vertical="top" wrapText="1"/>
    </xf>
    <xf numFmtId="0" fontId="16" fillId="0" borderId="50" xfId="0" applyFont="1" applyFill="1" applyBorder="1" applyAlignment="1">
      <alignment horizontal="left" vertical="top" wrapText="1"/>
    </xf>
    <xf numFmtId="0" fontId="16" fillId="0" borderId="5" xfId="0" applyFont="1" applyFill="1" applyBorder="1" applyAlignment="1">
      <alignment horizontal="left" vertical="top" wrapText="1"/>
    </xf>
    <xf numFmtId="0" fontId="16" fillId="0" borderId="7" xfId="0" applyFont="1" applyFill="1" applyBorder="1" applyAlignment="1">
      <alignment horizontal="left" vertical="top" wrapText="1"/>
    </xf>
    <xf numFmtId="0" fontId="16" fillId="0" borderId="8" xfId="0" applyFont="1" applyFill="1" applyBorder="1" applyAlignment="1">
      <alignment horizontal="left" vertical="top" wrapText="1"/>
    </xf>
    <xf numFmtId="0" fontId="16" fillId="0" borderId="53" xfId="0" applyFont="1" applyFill="1" applyBorder="1" applyAlignment="1">
      <alignment horizontal="left" vertical="top" wrapText="1"/>
    </xf>
    <xf numFmtId="0" fontId="0" fillId="7" borderId="4" xfId="0" applyFill="1" applyBorder="1" applyAlignment="1">
      <alignment horizontal="left" vertical="center" wrapText="1" indent="1"/>
    </xf>
    <xf numFmtId="0" fontId="0" fillId="7" borderId="50" xfId="0" applyFont="1" applyFill="1" applyBorder="1" applyAlignment="1">
      <alignment horizontal="left" vertical="center" wrapText="1" indent="1"/>
    </xf>
    <xf numFmtId="0" fontId="0" fillId="7" borderId="5" xfId="0" applyFont="1" applyFill="1" applyBorder="1" applyAlignment="1">
      <alignment horizontal="left" vertical="center" wrapText="1" indent="1"/>
    </xf>
    <xf numFmtId="0" fontId="30" fillId="7" borderId="51" xfId="0" applyFont="1" applyFill="1" applyBorder="1" applyAlignment="1">
      <alignment horizontal="left" vertical="center" wrapText="1" indent="1"/>
    </xf>
    <xf numFmtId="0" fontId="30" fillId="7" borderId="0" xfId="0" applyFont="1" applyFill="1" applyBorder="1" applyAlignment="1">
      <alignment horizontal="left" vertical="center" wrapText="1" indent="1"/>
    </xf>
    <xf numFmtId="0" fontId="30" fillId="7" borderId="52" xfId="0" applyFont="1" applyFill="1" applyBorder="1" applyAlignment="1">
      <alignment horizontal="left" vertical="center" wrapText="1" indent="1"/>
    </xf>
    <xf numFmtId="0" fontId="0" fillId="7" borderId="51" xfId="0" applyFont="1" applyFill="1" applyBorder="1" applyAlignment="1">
      <alignment horizontal="left" wrapText="1" indent="1"/>
    </xf>
    <xf numFmtId="0" fontId="0" fillId="7" borderId="0" xfId="0" applyFont="1" applyFill="1" applyBorder="1"/>
    <xf numFmtId="0" fontId="0" fillId="7" borderId="52" xfId="0" applyFont="1" applyFill="1" applyBorder="1"/>
    <xf numFmtId="0" fontId="0" fillId="7" borderId="51" xfId="0" applyFill="1" applyBorder="1" applyAlignment="1">
      <alignment horizontal="left" vertical="center" wrapText="1" indent="1"/>
    </xf>
    <xf numFmtId="0" fontId="0" fillId="7" borderId="0" xfId="0" applyFont="1" applyFill="1" applyBorder="1" applyAlignment="1">
      <alignment horizontal="left" vertical="center" wrapText="1" indent="1"/>
    </xf>
    <xf numFmtId="0" fontId="0" fillId="7" borderId="52" xfId="0" applyFont="1" applyFill="1" applyBorder="1" applyAlignment="1">
      <alignment horizontal="left" vertical="center" wrapText="1" indent="1"/>
    </xf>
    <xf numFmtId="0" fontId="26" fillId="7" borderId="51" xfId="0" applyFont="1" applyFill="1" applyBorder="1" applyAlignment="1">
      <alignment horizontal="left" vertical="center" wrapText="1"/>
    </xf>
    <xf numFmtId="0" fontId="2" fillId="7" borderId="0" xfId="0" applyFont="1" applyFill="1" applyBorder="1" applyAlignment="1">
      <alignment horizontal="left" vertical="center" wrapText="1"/>
    </xf>
    <xf numFmtId="0" fontId="2" fillId="7" borderId="52" xfId="0" applyFont="1" applyFill="1" applyBorder="1" applyAlignment="1">
      <alignment horizontal="left" vertical="center" wrapText="1"/>
    </xf>
    <xf numFmtId="0" fontId="2" fillId="7" borderId="51" xfId="0" applyFont="1" applyFill="1" applyBorder="1" applyAlignment="1">
      <alignment horizontal="left" wrapText="1"/>
    </xf>
    <xf numFmtId="0" fontId="2" fillId="7" borderId="0" xfId="0" applyFont="1" applyFill="1" applyBorder="1" applyAlignment="1">
      <alignment horizontal="left" wrapText="1"/>
    </xf>
    <xf numFmtId="0" fontId="2" fillId="7" borderId="52" xfId="0" applyFont="1" applyFill="1" applyBorder="1" applyAlignment="1">
      <alignment horizontal="left" wrapText="1"/>
    </xf>
    <xf numFmtId="0" fontId="0" fillId="7" borderId="7" xfId="0" applyFill="1" applyBorder="1" applyAlignment="1">
      <alignment horizontal="left" vertical="center" wrapText="1" indent="1"/>
    </xf>
    <xf numFmtId="0" fontId="0" fillId="7" borderId="8" xfId="0" applyFont="1" applyFill="1" applyBorder="1" applyAlignment="1">
      <alignment horizontal="left" vertical="center" wrapText="1" indent="1"/>
    </xf>
    <xf numFmtId="0" fontId="0" fillId="7" borderId="53" xfId="0" applyFont="1" applyFill="1" applyBorder="1" applyAlignment="1">
      <alignment horizontal="left" vertical="center" wrapText="1" indent="1"/>
    </xf>
    <xf numFmtId="0" fontId="0" fillId="0" borderId="1" xfId="0" applyFont="1" applyBorder="1" applyAlignment="1">
      <alignment horizontal="center"/>
    </xf>
    <xf numFmtId="0" fontId="0" fillId="0" borderId="2" xfId="0" applyFont="1" applyBorder="1" applyAlignment="1">
      <alignment horizontal="center"/>
    </xf>
    <xf numFmtId="0" fontId="0" fillId="0" borderId="3" xfId="0" applyFont="1" applyBorder="1" applyAlignment="1">
      <alignment horizontal="center"/>
    </xf>
    <xf numFmtId="0" fontId="6" fillId="0" borderId="1" xfId="0" applyFont="1" applyBorder="1" applyAlignment="1">
      <alignment horizontal="center"/>
    </xf>
    <xf numFmtId="0" fontId="6" fillId="0" borderId="2" xfId="0" applyFont="1" applyBorder="1" applyAlignment="1">
      <alignment horizontal="center"/>
    </xf>
    <xf numFmtId="0" fontId="6" fillId="0" borderId="3" xfId="0" applyFont="1" applyBorder="1" applyAlignment="1">
      <alignment horizontal="center"/>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6" fillId="15" borderId="7" xfId="0" applyFont="1" applyFill="1" applyBorder="1" applyAlignment="1">
      <alignment horizontal="center" vertical="center" wrapText="1"/>
    </xf>
    <xf numFmtId="0" fontId="6" fillId="15" borderId="8" xfId="0" applyFont="1" applyFill="1" applyBorder="1" applyAlignment="1">
      <alignment horizontal="center" vertical="center" wrapText="1"/>
    </xf>
    <xf numFmtId="0" fontId="6" fillId="15" borderId="53" xfId="0" applyFont="1" applyFill="1" applyBorder="1" applyAlignment="1">
      <alignment horizontal="center" vertical="center" wrapText="1"/>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11" fillId="4" borderId="1" xfId="0" applyFont="1" applyFill="1" applyBorder="1" applyAlignment="1">
      <alignment horizontal="center" vertical="center"/>
    </xf>
    <xf numFmtId="0" fontId="11" fillId="4" borderId="3" xfId="0" applyFont="1" applyFill="1" applyBorder="1" applyAlignment="1">
      <alignment horizontal="center" vertical="center"/>
    </xf>
    <xf numFmtId="0" fontId="11" fillId="4" borderId="34" xfId="0" applyFont="1" applyFill="1" applyBorder="1" applyAlignment="1">
      <alignment horizontal="center" vertical="center" wrapText="1"/>
    </xf>
    <xf numFmtId="0" fontId="11" fillId="4" borderId="43" xfId="0" applyFont="1" applyFill="1" applyBorder="1" applyAlignment="1">
      <alignment horizontal="center" vertical="center" wrapText="1"/>
    </xf>
    <xf numFmtId="0" fontId="11" fillId="4" borderId="34"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8" xfId="0" applyFont="1" applyFill="1" applyBorder="1" applyAlignment="1">
      <alignment horizontal="center" vertical="center"/>
    </xf>
    <xf numFmtId="0" fontId="5" fillId="3" borderId="8" xfId="0" applyFont="1" applyFill="1" applyBorder="1" applyAlignment="1">
      <alignment horizontal="center" vertical="center"/>
    </xf>
    <xf numFmtId="0" fontId="5" fillId="3" borderId="53" xfId="0" applyFont="1" applyFill="1" applyBorder="1" applyAlignment="1">
      <alignment horizontal="center" vertical="center"/>
    </xf>
    <xf numFmtId="0" fontId="11" fillId="4" borderId="6" xfId="0" applyFont="1" applyFill="1" applyBorder="1" applyAlignment="1">
      <alignment horizontal="left" vertical="center"/>
    </xf>
    <xf numFmtId="0" fontId="11" fillId="4" borderId="45" xfId="0" applyFont="1" applyFill="1" applyBorder="1" applyAlignment="1">
      <alignment horizontal="left" vertical="center"/>
    </xf>
    <xf numFmtId="0" fontId="11" fillId="4" borderId="9" xfId="0" applyFont="1" applyFill="1" applyBorder="1" applyAlignment="1">
      <alignment horizontal="left" vertical="center"/>
    </xf>
    <xf numFmtId="0" fontId="3" fillId="3" borderId="4" xfId="0" applyFont="1" applyFill="1" applyBorder="1" applyAlignment="1">
      <alignment horizontal="center"/>
    </xf>
    <xf numFmtId="0" fontId="3" fillId="3" borderId="50" xfId="0" applyFont="1" applyFill="1" applyBorder="1" applyAlignment="1">
      <alignment horizontal="center"/>
    </xf>
    <xf numFmtId="0" fontId="3" fillId="3" borderId="5" xfId="0" applyFont="1" applyFill="1" applyBorder="1" applyAlignment="1">
      <alignment horizontal="center"/>
    </xf>
    <xf numFmtId="0" fontId="4" fillId="2" borderId="6" xfId="0" applyFont="1" applyFill="1" applyBorder="1" applyAlignment="1">
      <alignment horizontal="center" wrapText="1"/>
    </xf>
    <xf numFmtId="0" fontId="2" fillId="0" borderId="10" xfId="0" applyFont="1" applyBorder="1" applyAlignment="1">
      <alignment horizontal="left" vertical="center" wrapText="1" indent="1"/>
    </xf>
    <xf numFmtId="0" fontId="2" fillId="0" borderId="11" xfId="0" applyFont="1" applyBorder="1" applyAlignment="1">
      <alignment horizontal="left" vertical="center" wrapText="1" indent="1"/>
    </xf>
    <xf numFmtId="0" fontId="2" fillId="0" borderId="12" xfId="0" applyFont="1" applyBorder="1" applyAlignment="1">
      <alignment horizontal="left" vertical="center" wrapText="1" indent="1"/>
    </xf>
    <xf numFmtId="0" fontId="2" fillId="0" borderId="26" xfId="0" applyFont="1" applyBorder="1" applyAlignment="1">
      <alignment horizontal="left" vertical="center" wrapText="1" indent="1"/>
    </xf>
    <xf numFmtId="0" fontId="2" fillId="0" borderId="55" xfId="0" applyFont="1" applyBorder="1" applyAlignment="1">
      <alignment horizontal="left" vertical="center" wrapText="1" indent="1"/>
    </xf>
    <xf numFmtId="0" fontId="2" fillId="0" borderId="54" xfId="0" applyFont="1" applyBorder="1" applyAlignment="1">
      <alignment horizontal="left" vertical="center" wrapText="1" indent="1"/>
    </xf>
    <xf numFmtId="0" fontId="0" fillId="0" borderId="0" xfId="0" applyAlignment="1">
      <alignment horizontal="left" vertical="center"/>
    </xf>
    <xf numFmtId="0" fontId="32" fillId="0" borderId="0" xfId="0" applyFont="1" applyAlignment="1">
      <alignment horizontal="left" vertical="center" wrapText="1"/>
    </xf>
    <xf numFmtId="0" fontId="16" fillId="0" borderId="19" xfId="0" applyFont="1" applyBorder="1" applyAlignment="1">
      <alignment horizontal="left" vertical="center" indent="3"/>
    </xf>
    <xf numFmtId="0" fontId="16" fillId="0" borderId="20" xfId="0" applyFont="1" applyBorder="1" applyAlignment="1">
      <alignment horizontal="left" vertical="center" indent="3"/>
    </xf>
    <xf numFmtId="0" fontId="16" fillId="0" borderId="21" xfId="0" applyFont="1" applyBorder="1" applyAlignment="1">
      <alignment horizontal="left" vertical="center" indent="3"/>
    </xf>
    <xf numFmtId="0" fontId="4" fillId="0" borderId="19" xfId="0" applyFont="1" applyBorder="1" applyAlignment="1">
      <alignment horizontal="left" vertical="center" indent="3"/>
    </xf>
    <xf numFmtId="0" fontId="4" fillId="0" borderId="20" xfId="0" applyFont="1" applyBorder="1" applyAlignment="1">
      <alignment horizontal="left" vertical="center" indent="3"/>
    </xf>
    <xf numFmtId="0" fontId="4" fillId="0" borderId="21" xfId="0" applyFont="1" applyBorder="1" applyAlignment="1">
      <alignment horizontal="left" vertical="center" indent="3"/>
    </xf>
    <xf numFmtId="0" fontId="16" fillId="0" borderId="19" xfId="0" applyFont="1" applyBorder="1" applyAlignment="1">
      <alignment horizontal="left" vertical="center" indent="4"/>
    </xf>
    <xf numFmtId="0" fontId="16" fillId="0" borderId="20" xfId="0" applyFont="1" applyBorder="1" applyAlignment="1">
      <alignment horizontal="left" vertical="center" indent="4"/>
    </xf>
    <xf numFmtId="0" fontId="16" fillId="0" borderId="21" xfId="0" applyFont="1" applyBorder="1" applyAlignment="1">
      <alignment horizontal="left" vertical="center" indent="4"/>
    </xf>
    <xf numFmtId="0" fontId="4" fillId="0" borderId="26" xfId="0" applyFont="1" applyBorder="1" applyAlignment="1">
      <alignment horizontal="left" vertical="center"/>
    </xf>
    <xf numFmtId="0" fontId="4" fillId="0" borderId="55" xfId="0" applyFont="1" applyBorder="1" applyAlignment="1">
      <alignment horizontal="left" vertical="center"/>
    </xf>
    <xf numFmtId="0" fontId="4" fillId="0" borderId="54" xfId="0" applyFont="1" applyBorder="1" applyAlignment="1">
      <alignment horizontal="left" vertical="center"/>
    </xf>
    <xf numFmtId="4" fontId="4" fillId="0" borderId="43" xfId="0" applyNumberFormat="1" applyFont="1" applyBorder="1" applyAlignment="1">
      <alignment horizontal="center" vertical="center"/>
    </xf>
    <xf numFmtId="4" fontId="4" fillId="0" borderId="9" xfId="0" applyNumberFormat="1" applyFont="1" applyBorder="1" applyAlignment="1">
      <alignment horizontal="center" vertical="center"/>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16" fillId="0" borderId="19" xfId="0" applyFont="1" applyBorder="1" applyAlignment="1">
      <alignment horizontal="left" vertical="center"/>
    </xf>
    <xf numFmtId="0" fontId="16" fillId="0" borderId="20" xfId="0" applyFont="1" applyBorder="1" applyAlignment="1">
      <alignment horizontal="left" vertical="center"/>
    </xf>
    <xf numFmtId="0" fontId="16" fillId="0" borderId="21" xfId="0" applyFont="1" applyBorder="1" applyAlignment="1">
      <alignment horizontal="left" vertical="center"/>
    </xf>
    <xf numFmtId="0" fontId="4" fillId="0" borderId="19" xfId="0" applyFont="1" applyBorder="1" applyAlignment="1">
      <alignment horizontal="left" vertical="center"/>
    </xf>
    <xf numFmtId="0" fontId="4" fillId="0" borderId="20" xfId="0" applyFont="1" applyBorder="1" applyAlignment="1">
      <alignment horizontal="left" vertical="center"/>
    </xf>
    <xf numFmtId="0" fontId="4" fillId="0" borderId="21" xfId="0" applyFont="1" applyBorder="1" applyAlignment="1">
      <alignment horizontal="left" vertical="center"/>
    </xf>
    <xf numFmtId="0" fontId="4" fillId="0" borderId="19" xfId="0" applyFont="1" applyBorder="1" applyAlignment="1">
      <alignment horizontal="left" vertical="center" indent="1"/>
    </xf>
    <xf numFmtId="0" fontId="4" fillId="0" borderId="20" xfId="0" applyFont="1" applyBorder="1" applyAlignment="1">
      <alignment horizontal="left" vertical="center" indent="1"/>
    </xf>
    <xf numFmtId="0" fontId="4" fillId="0" borderId="21" xfId="0" applyFont="1" applyBorder="1" applyAlignment="1">
      <alignment horizontal="left" vertical="center" indent="1"/>
    </xf>
    <xf numFmtId="0" fontId="4" fillId="14" borderId="1" xfId="0" applyFont="1" applyFill="1" applyBorder="1" applyAlignment="1">
      <alignment horizontal="center" vertical="center"/>
    </xf>
    <xf numFmtId="0" fontId="4" fillId="14" borderId="2" xfId="0" applyFont="1" applyFill="1" applyBorder="1" applyAlignment="1">
      <alignment horizontal="center" vertical="center"/>
    </xf>
    <xf numFmtId="0" fontId="4" fillId="14" borderId="3" xfId="0" applyFont="1" applyFill="1" applyBorder="1" applyAlignment="1">
      <alignment horizontal="center" vertical="center"/>
    </xf>
    <xf numFmtId="0" fontId="16" fillId="0" borderId="29" xfId="0" applyFont="1" applyBorder="1" applyAlignment="1">
      <alignment horizontal="left" vertical="center" wrapText="1" indent="2"/>
    </xf>
    <xf numFmtId="0" fontId="16" fillId="0" borderId="60" xfId="0" applyFont="1" applyBorder="1" applyAlignment="1">
      <alignment horizontal="left" vertical="center" wrapText="1" indent="2"/>
    </xf>
    <xf numFmtId="0" fontId="16" fillId="0" borderId="59" xfId="0" applyFont="1" applyBorder="1" applyAlignment="1">
      <alignment horizontal="left" vertical="center" wrapText="1" indent="2"/>
    </xf>
    <xf numFmtId="0" fontId="16" fillId="0" borderId="13" xfId="0" applyFont="1" applyBorder="1" applyAlignment="1">
      <alignment horizontal="left" vertical="center" indent="2"/>
    </xf>
    <xf numFmtId="0" fontId="16" fillId="0" borderId="14" xfId="0" applyFont="1" applyBorder="1" applyAlignment="1">
      <alignment horizontal="left" vertical="center" indent="2"/>
    </xf>
    <xf numFmtId="0" fontId="16" fillId="0" borderId="15" xfId="0" applyFont="1" applyBorder="1" applyAlignment="1">
      <alignment horizontal="left" vertical="center" indent="2"/>
    </xf>
    <xf numFmtId="0" fontId="16" fillId="7" borderId="39" xfId="0" applyFont="1" applyFill="1" applyBorder="1" applyAlignment="1">
      <alignment horizontal="left" vertical="center" indent="2"/>
    </xf>
    <xf numFmtId="0" fontId="16" fillId="7" borderId="14" xfId="0" applyFont="1" applyFill="1" applyBorder="1" applyAlignment="1">
      <alignment horizontal="left" vertical="center" indent="2"/>
    </xf>
    <xf numFmtId="0" fontId="16" fillId="7" borderId="61" xfId="0" applyFont="1" applyFill="1" applyBorder="1" applyAlignment="1">
      <alignment horizontal="left" vertical="center" indent="2"/>
    </xf>
    <xf numFmtId="0" fontId="16" fillId="7" borderId="0" xfId="0" applyFont="1" applyFill="1" applyBorder="1" applyAlignment="1">
      <alignment horizontal="left" vertical="center" indent="2"/>
    </xf>
    <xf numFmtId="0" fontId="16" fillId="0" borderId="19" xfId="0" applyFont="1" applyBorder="1" applyAlignment="1">
      <alignment horizontal="left" vertical="center" wrapText="1"/>
    </xf>
    <xf numFmtId="0" fontId="16" fillId="0" borderId="20" xfId="0" applyFont="1" applyBorder="1" applyAlignment="1">
      <alignment horizontal="left" vertical="center" wrapText="1"/>
    </xf>
    <xf numFmtId="0" fontId="16" fillId="0" borderId="21" xfId="0" applyFont="1" applyBorder="1" applyAlignment="1">
      <alignment horizontal="left" vertical="center" wrapText="1"/>
    </xf>
    <xf numFmtId="0" fontId="16" fillId="0" borderId="19" xfId="0" applyFont="1" applyBorder="1" applyAlignment="1">
      <alignment horizontal="left" vertical="center" wrapText="1" indent="1"/>
    </xf>
    <xf numFmtId="0" fontId="16" fillId="0" borderId="20" xfId="0" applyFont="1" applyBorder="1" applyAlignment="1">
      <alignment horizontal="left" vertical="center" wrapText="1" indent="1"/>
    </xf>
    <xf numFmtId="0" fontId="16" fillId="0" borderId="21" xfId="0" applyFont="1" applyBorder="1" applyAlignment="1">
      <alignment horizontal="left" vertical="center" wrapText="1" indent="1"/>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15"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53" xfId="0" applyFont="1" applyBorder="1" applyAlignment="1">
      <alignment horizontal="left" vertical="center"/>
    </xf>
    <xf numFmtId="0" fontId="3" fillId="3" borderId="26" xfId="0" applyFont="1" applyFill="1" applyBorder="1" applyAlignment="1">
      <alignment horizontal="center" vertical="center"/>
    </xf>
    <xf numFmtId="0" fontId="3" fillId="3" borderId="55" xfId="0" applyFont="1" applyFill="1" applyBorder="1" applyAlignment="1">
      <alignment horizontal="center" vertical="center"/>
    </xf>
    <xf numFmtId="0" fontId="3" fillId="3" borderId="54" xfId="0" applyFont="1" applyFill="1" applyBorder="1" applyAlignment="1">
      <alignment horizontal="center" vertical="center"/>
    </xf>
    <xf numFmtId="0" fontId="4" fillId="2" borderId="50" xfId="0" applyFont="1" applyFill="1" applyBorder="1" applyAlignment="1">
      <alignment horizontal="center" vertical="center" wrapText="1"/>
    </xf>
    <xf numFmtId="0" fontId="6" fillId="2" borderId="51"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52" xfId="0" applyFont="1" applyFill="1" applyBorder="1" applyAlignment="1">
      <alignment horizontal="center"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6" fillId="0" borderId="1" xfId="0" applyFont="1" applyFill="1" applyBorder="1" applyAlignment="1">
      <alignment horizontal="center" vertical="center"/>
    </xf>
    <xf numFmtId="0" fontId="6" fillId="0" borderId="2" xfId="0" applyFont="1" applyFill="1" applyBorder="1" applyAlignment="1">
      <alignment horizontal="center" vertical="center"/>
    </xf>
    <xf numFmtId="0" fontId="41" fillId="0" borderId="19" xfId="0" applyFont="1" applyBorder="1" applyAlignment="1">
      <alignment horizontal="left" vertical="center" indent="1"/>
    </xf>
    <xf numFmtId="0" fontId="41" fillId="0" borderId="20" xfId="0" applyFont="1" applyBorder="1" applyAlignment="1">
      <alignment horizontal="left" vertical="center" indent="1"/>
    </xf>
    <xf numFmtId="0" fontId="41" fillId="0" borderId="21" xfId="0" applyFont="1" applyBorder="1" applyAlignment="1">
      <alignment horizontal="left" vertical="center" indent="1"/>
    </xf>
    <xf numFmtId="0" fontId="6" fillId="3" borderId="1"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3" xfId="0" applyFont="1" applyFill="1" applyBorder="1" applyAlignment="1">
      <alignment horizontal="center" vertical="center"/>
    </xf>
    <xf numFmtId="0" fontId="11" fillId="3" borderId="25" xfId="0" applyFont="1" applyFill="1" applyBorder="1" applyAlignment="1">
      <alignment horizontal="center" vertical="center"/>
    </xf>
    <xf numFmtId="0" fontId="11" fillId="3" borderId="37" xfId="0" applyFont="1" applyFill="1" applyBorder="1" applyAlignment="1">
      <alignment horizontal="center" vertical="center"/>
    </xf>
    <xf numFmtId="4" fontId="13" fillId="7" borderId="25" xfId="0" applyNumberFormat="1" applyFont="1" applyFill="1" applyBorder="1" applyAlignment="1">
      <alignment horizontal="right" vertical="center" indent="1"/>
    </xf>
    <xf numFmtId="4" fontId="13" fillId="7" borderId="37" xfId="0" applyNumberFormat="1" applyFont="1" applyFill="1" applyBorder="1" applyAlignment="1">
      <alignment horizontal="right" vertical="center" indent="1"/>
    </xf>
    <xf numFmtId="4" fontId="11" fillId="14" borderId="25" xfId="0" applyNumberFormat="1" applyFont="1" applyFill="1" applyBorder="1" applyAlignment="1">
      <alignment horizontal="right" vertical="center" indent="1"/>
    </xf>
    <xf numFmtId="4" fontId="11" fillId="14" borderId="37" xfId="0" applyNumberFormat="1" applyFont="1" applyFill="1" applyBorder="1" applyAlignment="1">
      <alignment horizontal="right" vertical="center" indent="1"/>
    </xf>
    <xf numFmtId="0" fontId="13" fillId="3" borderId="17" xfId="0" applyFont="1" applyFill="1" applyBorder="1" applyAlignment="1">
      <alignment horizontal="center" vertical="center"/>
    </xf>
    <xf numFmtId="0" fontId="13" fillId="0" borderId="0" xfId="0" applyFont="1" applyBorder="1" applyAlignment="1">
      <alignment horizontal="center" vertical="center"/>
    </xf>
    <xf numFmtId="0" fontId="13" fillId="0" borderId="58" xfId="0" applyFont="1" applyBorder="1" applyAlignment="1">
      <alignment horizontal="center" vertical="center"/>
    </xf>
    <xf numFmtId="0" fontId="11" fillId="3" borderId="16" xfId="0" applyFont="1" applyFill="1" applyBorder="1" applyAlignment="1">
      <alignment horizontal="center" vertical="center" wrapText="1"/>
    </xf>
    <xf numFmtId="0" fontId="11" fillId="3" borderId="17" xfId="0" applyFont="1" applyFill="1" applyBorder="1" applyAlignment="1">
      <alignment horizontal="center" vertical="center" wrapText="1"/>
    </xf>
    <xf numFmtId="0" fontId="11" fillId="3" borderId="20" xfId="0" applyFont="1" applyFill="1" applyBorder="1" applyAlignment="1">
      <alignment horizontal="center" vertical="center"/>
    </xf>
  </cellXfs>
  <cellStyles count="23">
    <cellStyle name="Millares" xfId="1" builtinId="3"/>
    <cellStyle name="Millares [0] 2" xfId="2"/>
    <cellStyle name="Millares 2" xfId="3"/>
    <cellStyle name="Millares 2 2" xfId="22"/>
    <cellStyle name="Normal" xfId="0" builtinId="0"/>
    <cellStyle name="Normal 2" xfId="4"/>
    <cellStyle name="Normal 2 2" xfId="5"/>
    <cellStyle name="Normal 2 2 2" xfId="6"/>
    <cellStyle name="Normal 2 3" xfId="7"/>
    <cellStyle name="Normal 2 4" xfId="8"/>
    <cellStyle name="Normal 3" xfId="9"/>
    <cellStyle name="Normal 3 2" xfId="10"/>
    <cellStyle name="Normal 4" xfId="11"/>
    <cellStyle name="Normal 4 2" xfId="12"/>
    <cellStyle name="Normal 4 3" xfId="13"/>
    <cellStyle name="Normal 5" xfId="14"/>
    <cellStyle name="Normal 6" xfId="15"/>
    <cellStyle name="Normal 7" xfId="16"/>
    <cellStyle name="Normal 7 2" xfId="17"/>
    <cellStyle name="Normal 8" xfId="18"/>
    <cellStyle name="Normal 9" xfId="19"/>
    <cellStyle name="Porcentual" xfId="21" builtinId="5"/>
    <cellStyle name="Porcentual 2" xfId="20"/>
  </cellStyles>
  <dxfs count="0"/>
  <tableStyles count="0" defaultTableStyle="TableStyleMedium9" defaultPivotStyle="PivotStyleLight16"/>
  <colors>
    <mruColors>
      <color rgb="FFFFFF99"/>
      <color rgb="FFFF9900"/>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101600</xdr:colOff>
      <xdr:row>0</xdr:row>
      <xdr:rowOff>63500</xdr:rowOff>
    </xdr:from>
    <xdr:to>
      <xdr:col>0</xdr:col>
      <xdr:colOff>2092325</xdr:colOff>
      <xdr:row>0</xdr:row>
      <xdr:rowOff>657225</xdr:rowOff>
    </xdr:to>
    <xdr:pic>
      <xdr:nvPicPr>
        <xdr:cNvPr id="46081" name="Imagen 1">
          <a:extLst>
            <a:ext uri="{FF2B5EF4-FFF2-40B4-BE49-F238E27FC236}">
              <a16:creationId xmlns="" xmlns:a16="http://schemas.microsoft.com/office/drawing/2014/main" id="{00000000-0008-0000-0400-000001B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01600" y="63500"/>
          <a:ext cx="1990725" cy="593725"/>
        </a:xfrm>
        <a:prstGeom prst="rect">
          <a:avLst/>
        </a:prstGeom>
        <a:noFill/>
        <a:ln w="9525">
          <a:noFill/>
          <a:miter lim="800000"/>
          <a:headEnd/>
          <a:tailEnd/>
        </a:ln>
      </xdr:spPr>
    </xdr:pic>
    <xdr:clientData/>
  </xdr:twoCellAnchor>
  <xdr:twoCellAnchor>
    <xdr:from>
      <xdr:col>0</xdr:col>
      <xdr:colOff>95250</xdr:colOff>
      <xdr:row>46</xdr:row>
      <xdr:rowOff>120650</xdr:rowOff>
    </xdr:from>
    <xdr:to>
      <xdr:col>0</xdr:col>
      <xdr:colOff>2085975</xdr:colOff>
      <xdr:row>46</xdr:row>
      <xdr:rowOff>714375</xdr:rowOff>
    </xdr:to>
    <xdr:pic>
      <xdr:nvPicPr>
        <xdr:cNvPr id="3" name="Imagen 1">
          <a:extLst>
            <a:ext uri="{FF2B5EF4-FFF2-40B4-BE49-F238E27FC236}">
              <a16:creationId xmlns=""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50" y="6899275"/>
          <a:ext cx="1990725" cy="593725"/>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57150</xdr:colOff>
      <xdr:row>0</xdr:row>
      <xdr:rowOff>57150</xdr:rowOff>
    </xdr:from>
    <xdr:to>
      <xdr:col>1</xdr:col>
      <xdr:colOff>733425</xdr:colOff>
      <xdr:row>0</xdr:row>
      <xdr:rowOff>650875</xdr:rowOff>
    </xdr:to>
    <xdr:pic>
      <xdr:nvPicPr>
        <xdr:cNvPr id="2" name="Imagen 1">
          <a:extLst>
            <a:ext uri="{FF2B5EF4-FFF2-40B4-BE49-F238E27FC236}">
              <a16:creationId xmlns=""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7150" y="57150"/>
          <a:ext cx="1990725" cy="593725"/>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57150</xdr:colOff>
      <xdr:row>0</xdr:row>
      <xdr:rowOff>66675</xdr:rowOff>
    </xdr:from>
    <xdr:to>
      <xdr:col>1</xdr:col>
      <xdr:colOff>295275</xdr:colOff>
      <xdr:row>0</xdr:row>
      <xdr:rowOff>660400</xdr:rowOff>
    </xdr:to>
    <xdr:pic>
      <xdr:nvPicPr>
        <xdr:cNvPr id="2" name="Imagen 1">
          <a:extLst>
            <a:ext uri="{FF2B5EF4-FFF2-40B4-BE49-F238E27FC236}">
              <a16:creationId xmlns=""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7150" y="66675"/>
          <a:ext cx="1990725" cy="59372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67236</xdr:colOff>
      <xdr:row>0</xdr:row>
      <xdr:rowOff>33618</xdr:rowOff>
    </xdr:from>
    <xdr:to>
      <xdr:col>0</xdr:col>
      <xdr:colOff>2057961</xdr:colOff>
      <xdr:row>0</xdr:row>
      <xdr:rowOff>627343</xdr:rowOff>
    </xdr:to>
    <xdr:pic>
      <xdr:nvPicPr>
        <xdr:cNvPr id="2" name="Imagen 1">
          <a:extLst>
            <a:ext uri="{FF2B5EF4-FFF2-40B4-BE49-F238E27FC236}">
              <a16:creationId xmlns=""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236" y="33618"/>
          <a:ext cx="1990725" cy="59372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95250</xdr:colOff>
      <xdr:row>0</xdr:row>
      <xdr:rowOff>47625</xdr:rowOff>
    </xdr:from>
    <xdr:to>
      <xdr:col>1</xdr:col>
      <xdr:colOff>2085975</xdr:colOff>
      <xdr:row>0</xdr:row>
      <xdr:rowOff>641350</xdr:rowOff>
    </xdr:to>
    <xdr:pic>
      <xdr:nvPicPr>
        <xdr:cNvPr id="2" name="Imagen 1">
          <a:extLst>
            <a:ext uri="{FF2B5EF4-FFF2-40B4-BE49-F238E27FC236}">
              <a16:creationId xmlns=""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50" y="47625"/>
          <a:ext cx="1990725" cy="5937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79375</xdr:colOff>
      <xdr:row>0</xdr:row>
      <xdr:rowOff>95250</xdr:rowOff>
    </xdr:from>
    <xdr:to>
      <xdr:col>3</xdr:col>
      <xdr:colOff>1308100</xdr:colOff>
      <xdr:row>0</xdr:row>
      <xdr:rowOff>688975</xdr:rowOff>
    </xdr:to>
    <xdr:pic>
      <xdr:nvPicPr>
        <xdr:cNvPr id="2" name="Imagen 1">
          <a:extLst>
            <a:ext uri="{FF2B5EF4-FFF2-40B4-BE49-F238E27FC236}">
              <a16:creationId xmlns=""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9375" y="95250"/>
          <a:ext cx="1990725" cy="593725"/>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79375</xdr:colOff>
      <xdr:row>0</xdr:row>
      <xdr:rowOff>95250</xdr:rowOff>
    </xdr:from>
    <xdr:to>
      <xdr:col>1</xdr:col>
      <xdr:colOff>895350</xdr:colOff>
      <xdr:row>0</xdr:row>
      <xdr:rowOff>688975</xdr:rowOff>
    </xdr:to>
    <xdr:pic>
      <xdr:nvPicPr>
        <xdr:cNvPr id="2" name="Imagen 1">
          <a:extLst>
            <a:ext uri="{FF2B5EF4-FFF2-40B4-BE49-F238E27FC236}">
              <a16:creationId xmlns=""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9375" y="95250"/>
          <a:ext cx="1990725" cy="593725"/>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7</xdr:row>
      <xdr:rowOff>0</xdr:rowOff>
    </xdr:from>
    <xdr:to>
      <xdr:col>3</xdr:col>
      <xdr:colOff>304800</xdr:colOff>
      <xdr:row>8</xdr:row>
      <xdr:rowOff>73025</xdr:rowOff>
    </xdr:to>
    <xdr:sp macro="" textlink="">
      <xdr:nvSpPr>
        <xdr:cNvPr id="45057" name="AutoShape 1" descr="https://correo.guaguas.com/service/home/~/?auth=co&amp;id=1398&amp;part=2.2">
          <a:extLst>
            <a:ext uri="{FF2B5EF4-FFF2-40B4-BE49-F238E27FC236}">
              <a16:creationId xmlns="" xmlns:a16="http://schemas.microsoft.com/office/drawing/2014/main" id="{00000000-0008-0000-0B00-000001B00000}"/>
            </a:ext>
          </a:extLst>
        </xdr:cNvPr>
        <xdr:cNvSpPr>
          <a:spLocks noChangeAspect="1" noChangeArrowheads="1"/>
        </xdr:cNvSpPr>
      </xdr:nvSpPr>
      <xdr:spPr bwMode="auto">
        <a:xfrm>
          <a:off x="762000" y="1143000"/>
          <a:ext cx="304800" cy="304800"/>
        </a:xfrm>
        <a:prstGeom prst="rect">
          <a:avLst/>
        </a:prstGeom>
        <a:noFill/>
      </xdr:spPr>
    </xdr:sp>
    <xdr:clientData/>
  </xdr:twoCellAnchor>
  <xdr:twoCellAnchor>
    <xdr:from>
      <xdr:col>0</xdr:col>
      <xdr:colOff>95250</xdr:colOff>
      <xdr:row>0</xdr:row>
      <xdr:rowOff>95250</xdr:rowOff>
    </xdr:from>
    <xdr:to>
      <xdr:col>0</xdr:col>
      <xdr:colOff>2085975</xdr:colOff>
      <xdr:row>0</xdr:row>
      <xdr:rowOff>688975</xdr:rowOff>
    </xdr:to>
    <xdr:pic>
      <xdr:nvPicPr>
        <xdr:cNvPr id="4" name="Imagen 1">
          <a:extLst>
            <a:ext uri="{FF2B5EF4-FFF2-40B4-BE49-F238E27FC236}">
              <a16:creationId xmlns="" xmlns:a16="http://schemas.microsoft.com/office/drawing/2014/main" id="{00000000-0008-0000-0B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50" y="95250"/>
          <a:ext cx="1990725" cy="593725"/>
        </a:xfrm>
        <a:prstGeom prst="rect">
          <a:avLst/>
        </a:prstGeom>
        <a:noFill/>
        <a:ln w="9525">
          <a:noFill/>
          <a:miter lim="800000"/>
          <a:headEnd/>
          <a:tailEnd/>
        </a:ln>
      </xdr:spPr>
    </xdr:pic>
    <xdr:clientData/>
  </xdr:twoCellAnchor>
  <xdr:twoCellAnchor editAs="oneCell">
    <xdr:from>
      <xdr:col>3</xdr:col>
      <xdr:colOff>0</xdr:colOff>
      <xdr:row>8</xdr:row>
      <xdr:rowOff>0</xdr:rowOff>
    </xdr:from>
    <xdr:to>
      <xdr:col>3</xdr:col>
      <xdr:colOff>304800</xdr:colOff>
      <xdr:row>9</xdr:row>
      <xdr:rowOff>73025</xdr:rowOff>
    </xdr:to>
    <xdr:sp macro="" textlink="">
      <xdr:nvSpPr>
        <xdr:cNvPr id="6" name="AutoShape 1" descr="https://correo.guaguas.com/service/home/~/?auth=co&amp;id=1398&amp;part=2.2">
          <a:extLst>
            <a:ext uri="{FF2B5EF4-FFF2-40B4-BE49-F238E27FC236}">
              <a16:creationId xmlns="" xmlns:a16="http://schemas.microsoft.com/office/drawing/2014/main" id="{00000000-0008-0000-0B00-000001B00000}"/>
            </a:ext>
          </a:extLst>
        </xdr:cNvPr>
        <xdr:cNvSpPr>
          <a:spLocks noChangeAspect="1" noChangeArrowheads="1"/>
        </xdr:cNvSpPr>
      </xdr:nvSpPr>
      <xdr:spPr bwMode="auto">
        <a:xfrm>
          <a:off x="8810625" y="2143125"/>
          <a:ext cx="304800" cy="311150"/>
        </a:xfrm>
        <a:prstGeom prst="rect">
          <a:avLst/>
        </a:prstGeom>
        <a:noFill/>
      </xdr:spPr>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0</xdr:row>
      <xdr:rowOff>79375</xdr:rowOff>
    </xdr:from>
    <xdr:to>
      <xdr:col>1</xdr:col>
      <xdr:colOff>1905000</xdr:colOff>
      <xdr:row>0</xdr:row>
      <xdr:rowOff>673100</xdr:rowOff>
    </xdr:to>
    <xdr:pic>
      <xdr:nvPicPr>
        <xdr:cNvPr id="2" name="Imagen 1">
          <a:extLst>
            <a:ext uri="{FF2B5EF4-FFF2-40B4-BE49-F238E27FC236}">
              <a16:creationId xmlns=""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79375"/>
          <a:ext cx="1905000" cy="593725"/>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63498</xdr:colOff>
      <xdr:row>0</xdr:row>
      <xdr:rowOff>74081</xdr:rowOff>
    </xdr:from>
    <xdr:to>
      <xdr:col>2</xdr:col>
      <xdr:colOff>530223</xdr:colOff>
      <xdr:row>0</xdr:row>
      <xdr:rowOff>667806</xdr:rowOff>
    </xdr:to>
    <xdr:pic>
      <xdr:nvPicPr>
        <xdr:cNvPr id="2" name="Imagen 1">
          <a:extLst>
            <a:ext uri="{FF2B5EF4-FFF2-40B4-BE49-F238E27FC236}">
              <a16:creationId xmlns=""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3498" y="74081"/>
          <a:ext cx="1990725" cy="593725"/>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57150</xdr:colOff>
      <xdr:row>0</xdr:row>
      <xdr:rowOff>57150</xdr:rowOff>
    </xdr:from>
    <xdr:to>
      <xdr:col>1</xdr:col>
      <xdr:colOff>2047875</xdr:colOff>
      <xdr:row>0</xdr:row>
      <xdr:rowOff>650875</xdr:rowOff>
    </xdr:to>
    <xdr:pic>
      <xdr:nvPicPr>
        <xdr:cNvPr id="2" name="Imagen 1">
          <a:extLst>
            <a:ext uri="{FF2B5EF4-FFF2-40B4-BE49-F238E27FC236}">
              <a16:creationId xmlns=""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7150" y="57150"/>
          <a:ext cx="1990725" cy="5937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tabColor rgb="FF92D050"/>
    <pageSetUpPr fitToPage="1"/>
  </sheetPr>
  <dimension ref="A1:G102"/>
  <sheetViews>
    <sheetView showGridLines="0" topLeftCell="A17" zoomScaleNormal="100" zoomScaleSheetLayoutView="100" workbookViewId="0">
      <selection activeCell="I70" sqref="I70"/>
    </sheetView>
  </sheetViews>
  <sheetFormatPr baseColWidth="10" defaultRowHeight="15"/>
  <cols>
    <col min="1" max="1" width="51.7109375" customWidth="1"/>
    <col min="2" max="3" width="18.85546875" customWidth="1"/>
    <col min="4" max="4" width="15.85546875" customWidth="1"/>
  </cols>
  <sheetData>
    <row r="1" spans="1:3" s="26" customFormat="1" ht="60" customHeight="1" thickBot="1">
      <c r="A1" s="43"/>
      <c r="B1" s="43"/>
      <c r="C1" s="402"/>
    </row>
    <row r="2" spans="1:3" ht="19.5" thickBot="1">
      <c r="A2" s="415" t="s">
        <v>457</v>
      </c>
      <c r="B2" s="416"/>
      <c r="C2" s="417"/>
    </row>
    <row r="3" spans="1:3" ht="15.75">
      <c r="A3" s="418" t="s">
        <v>1</v>
      </c>
      <c r="B3" s="419"/>
      <c r="C3" s="2" t="s">
        <v>2</v>
      </c>
    </row>
    <row r="4" spans="1:3" ht="21.75" customHeight="1" thickBot="1">
      <c r="A4" s="420" t="s">
        <v>3</v>
      </c>
      <c r="B4" s="421"/>
      <c r="C4" s="155">
        <f>'3. P y G PRESENTACION'!C4</f>
        <v>2025</v>
      </c>
    </row>
    <row r="5" spans="1:3">
      <c r="A5" s="422" t="s">
        <v>4</v>
      </c>
      <c r="B5" s="433"/>
      <c r="C5" s="434"/>
    </row>
    <row r="6" spans="1:3">
      <c r="A6" s="167" t="s">
        <v>5</v>
      </c>
      <c r="B6" s="435" t="s">
        <v>459</v>
      </c>
      <c r="C6" s="432"/>
    </row>
    <row r="7" spans="1:3">
      <c r="A7" s="167" t="s">
        <v>460</v>
      </c>
      <c r="B7" s="431">
        <v>45657</v>
      </c>
      <c r="C7" s="432"/>
    </row>
    <row r="8" spans="1:3" ht="23.25">
      <c r="A8" s="428" t="s">
        <v>458</v>
      </c>
      <c r="B8" s="429"/>
      <c r="C8" s="430"/>
    </row>
    <row r="9" spans="1:3" ht="15.75" thickBot="1">
      <c r="A9" s="436" t="s">
        <v>7</v>
      </c>
      <c r="B9" s="437"/>
      <c r="C9" s="438"/>
    </row>
    <row r="10" spans="1:3" ht="18.75">
      <c r="A10" s="194" t="s">
        <v>85</v>
      </c>
      <c r="B10" s="207">
        <v>2025</v>
      </c>
      <c r="C10" s="207" t="s">
        <v>477</v>
      </c>
    </row>
    <row r="11" spans="1:3">
      <c r="A11" s="195" t="s">
        <v>86</v>
      </c>
      <c r="B11" s="208">
        <v>100266472.43971105</v>
      </c>
      <c r="C11" s="204">
        <v>86331842.125570893</v>
      </c>
    </row>
    <row r="12" spans="1:3">
      <c r="A12" s="196" t="s">
        <v>87</v>
      </c>
      <c r="B12" s="45">
        <v>44263497.178203441</v>
      </c>
      <c r="C12" s="30">
        <v>38104330.722840354</v>
      </c>
    </row>
    <row r="13" spans="1:3" hidden="1">
      <c r="A13" s="197" t="s">
        <v>88</v>
      </c>
      <c r="B13" s="209">
        <v>0</v>
      </c>
      <c r="C13" s="183">
        <v>0</v>
      </c>
    </row>
    <row r="14" spans="1:3">
      <c r="A14" s="32" t="s">
        <v>89</v>
      </c>
      <c r="B14" s="50">
        <v>1997525.7867835499</v>
      </c>
      <c r="C14" s="29">
        <v>2001383.7137835498</v>
      </c>
    </row>
    <row r="15" spans="1:3">
      <c r="A15" s="197" t="s">
        <v>90</v>
      </c>
      <c r="B15" s="210">
        <v>39002228.791419886</v>
      </c>
      <c r="C15" s="184">
        <v>32718807.689056803</v>
      </c>
    </row>
    <row r="16" spans="1:3">
      <c r="A16" s="32" t="s">
        <v>91</v>
      </c>
      <c r="B16" s="50">
        <v>3263742.5999999996</v>
      </c>
      <c r="C16" s="29">
        <v>3384139.32</v>
      </c>
    </row>
    <row r="17" spans="1:3">
      <c r="A17" s="196" t="s">
        <v>92</v>
      </c>
      <c r="B17" s="45">
        <v>55277672.500947624</v>
      </c>
      <c r="C17" s="30">
        <v>47499381.009210549</v>
      </c>
    </row>
    <row r="18" spans="1:3">
      <c r="A18" s="32" t="s">
        <v>93</v>
      </c>
      <c r="B18" s="50">
        <v>14987583.053163426</v>
      </c>
      <c r="C18" s="28">
        <v>8987500.2734354269</v>
      </c>
    </row>
    <row r="19" spans="1:3">
      <c r="A19" s="197" t="s">
        <v>90</v>
      </c>
      <c r="B19" s="210">
        <v>0</v>
      </c>
      <c r="C19" s="184">
        <v>0</v>
      </c>
    </row>
    <row r="20" spans="1:3">
      <c r="A20" s="32" t="s">
        <v>94</v>
      </c>
      <c r="B20" s="50">
        <v>40290089.4477842</v>
      </c>
      <c r="C20" s="29">
        <v>38511880.735775121</v>
      </c>
    </row>
    <row r="21" spans="1:3">
      <c r="A21" s="198" t="s">
        <v>95</v>
      </c>
      <c r="B21" s="211">
        <v>96530.740560000006</v>
      </c>
      <c r="C21" s="185">
        <v>99358.373519999994</v>
      </c>
    </row>
    <row r="22" spans="1:3">
      <c r="A22" s="32" t="s">
        <v>96</v>
      </c>
      <c r="B22" s="33">
        <v>20891.650000000001</v>
      </c>
      <c r="C22" s="28">
        <v>20891.650000000001</v>
      </c>
    </row>
    <row r="23" spans="1:3">
      <c r="A23" s="199" t="s">
        <v>97</v>
      </c>
      <c r="B23" s="212">
        <v>75639.090559999997</v>
      </c>
      <c r="C23" s="181">
        <v>78466.72352</v>
      </c>
    </row>
    <row r="24" spans="1:3">
      <c r="A24" s="196" t="s">
        <v>98</v>
      </c>
      <c r="B24" s="45">
        <v>24040.58</v>
      </c>
      <c r="C24" s="30">
        <v>24040.58</v>
      </c>
    </row>
    <row r="25" spans="1:3">
      <c r="A25" s="196" t="s">
        <v>99</v>
      </c>
      <c r="B25" s="45">
        <v>604731.43999999994</v>
      </c>
      <c r="C25" s="30">
        <v>604731.43999999994</v>
      </c>
    </row>
    <row r="26" spans="1:3" hidden="1">
      <c r="A26" s="198" t="s">
        <v>100</v>
      </c>
      <c r="B26" s="213">
        <v>0</v>
      </c>
      <c r="C26" s="186">
        <v>0</v>
      </c>
    </row>
    <row r="27" spans="1:3" hidden="1">
      <c r="A27" s="200" t="s">
        <v>101</v>
      </c>
      <c r="B27" s="214">
        <v>0</v>
      </c>
      <c r="C27" s="182">
        <v>0</v>
      </c>
    </row>
    <row r="28" spans="1:3">
      <c r="A28" s="195" t="s">
        <v>102</v>
      </c>
      <c r="B28" s="208">
        <v>49046176.409315899</v>
      </c>
      <c r="C28" s="204">
        <v>49025272.498083502</v>
      </c>
    </row>
    <row r="29" spans="1:3" hidden="1">
      <c r="A29" s="198" t="s">
        <v>103</v>
      </c>
      <c r="B29" s="39">
        <v>0</v>
      </c>
      <c r="C29" s="205">
        <v>0</v>
      </c>
    </row>
    <row r="30" spans="1:3" hidden="1">
      <c r="A30" s="32" t="s">
        <v>104</v>
      </c>
      <c r="B30" s="33">
        <v>0</v>
      </c>
      <c r="C30" s="28">
        <v>0</v>
      </c>
    </row>
    <row r="31" spans="1:3" hidden="1">
      <c r="A31" s="201" t="s">
        <v>96</v>
      </c>
      <c r="B31" s="49">
        <v>0</v>
      </c>
      <c r="C31" s="34">
        <v>0</v>
      </c>
    </row>
    <row r="32" spans="1:3" hidden="1">
      <c r="A32" s="201" t="s">
        <v>105</v>
      </c>
      <c r="B32" s="49">
        <v>0</v>
      </c>
      <c r="C32" s="34">
        <v>0</v>
      </c>
    </row>
    <row r="33" spans="1:3" hidden="1">
      <c r="A33" s="32" t="s">
        <v>106</v>
      </c>
      <c r="B33" s="33">
        <v>0</v>
      </c>
      <c r="C33" s="28">
        <v>0</v>
      </c>
    </row>
    <row r="34" spans="1:3" hidden="1">
      <c r="A34" s="199" t="s">
        <v>107</v>
      </c>
      <c r="B34" s="212">
        <v>0</v>
      </c>
      <c r="C34" s="181">
        <v>0</v>
      </c>
    </row>
    <row r="35" spans="1:3" ht="21.75" customHeight="1">
      <c r="A35" s="196" t="s">
        <v>108</v>
      </c>
      <c r="B35" s="45">
        <v>1571263.2999999998</v>
      </c>
      <c r="C35" s="30">
        <v>1571263.2999999998</v>
      </c>
    </row>
    <row r="36" spans="1:3">
      <c r="A36" s="32" t="s">
        <v>109</v>
      </c>
      <c r="B36" s="33">
        <v>1571263.2999999998</v>
      </c>
      <c r="C36" s="28">
        <v>1571263.2999999998</v>
      </c>
    </row>
    <row r="37" spans="1:3" hidden="1">
      <c r="A37" s="32" t="s">
        <v>90</v>
      </c>
      <c r="B37" s="33">
        <v>0</v>
      </c>
      <c r="C37" s="28">
        <v>0</v>
      </c>
    </row>
    <row r="38" spans="1:3">
      <c r="A38" s="196" t="s">
        <v>110</v>
      </c>
      <c r="B38" s="45">
        <v>2277945.988573696</v>
      </c>
      <c r="C38" s="30">
        <v>20771854.911750093</v>
      </c>
    </row>
    <row r="39" spans="1:3">
      <c r="A39" s="32" t="s">
        <v>111</v>
      </c>
      <c r="B39" s="50">
        <v>80834.96507314156</v>
      </c>
      <c r="C39" s="29">
        <v>73119.138000000006</v>
      </c>
    </row>
    <row r="40" spans="1:3">
      <c r="A40" s="197" t="s">
        <v>112</v>
      </c>
      <c r="B40" s="209">
        <v>0</v>
      </c>
      <c r="C40" s="183">
        <v>0</v>
      </c>
    </row>
    <row r="41" spans="1:3">
      <c r="A41" s="32" t="s">
        <v>113</v>
      </c>
      <c r="B41" s="50">
        <v>2197111.0235005543</v>
      </c>
      <c r="C41" s="29">
        <v>20698735.773750093</v>
      </c>
    </row>
    <row r="42" spans="1:3" hidden="1">
      <c r="A42" s="202" t="s">
        <v>114</v>
      </c>
      <c r="B42" s="215">
        <v>0</v>
      </c>
      <c r="C42" s="187">
        <v>0</v>
      </c>
    </row>
    <row r="43" spans="1:3">
      <c r="A43" s="196" t="s">
        <v>115</v>
      </c>
      <c r="B43" s="360">
        <v>35000000</v>
      </c>
      <c r="C43" s="349">
        <v>16500000</v>
      </c>
    </row>
    <row r="44" spans="1:3" hidden="1">
      <c r="A44" s="196" t="s">
        <v>116</v>
      </c>
      <c r="B44" s="359">
        <v>0</v>
      </c>
      <c r="C44" s="350">
        <v>0</v>
      </c>
    </row>
    <row r="45" spans="1:3">
      <c r="A45" s="196" t="s">
        <v>117</v>
      </c>
      <c r="B45" s="360">
        <v>10196967.120742206</v>
      </c>
      <c r="C45" s="349">
        <v>10182154.286333408</v>
      </c>
    </row>
    <row r="46" spans="1:3" ht="15.75" thickBot="1">
      <c r="A46" s="203" t="s">
        <v>118</v>
      </c>
      <c r="B46" s="216">
        <v>149312648.84902695</v>
      </c>
      <c r="C46" s="206">
        <v>135357114.6236544</v>
      </c>
    </row>
    <row r="47" spans="1:3" s="26" customFormat="1" ht="60" customHeight="1" thickBot="1">
      <c r="A47" s="180"/>
      <c r="B47" s="154"/>
      <c r="C47" s="402"/>
    </row>
    <row r="48" spans="1:3" ht="19.5" thickBot="1">
      <c r="A48" s="415" t="s">
        <v>461</v>
      </c>
      <c r="B48" s="416"/>
      <c r="C48" s="417"/>
    </row>
    <row r="49" spans="1:7" ht="15.75">
      <c r="A49" s="418" t="s">
        <v>1</v>
      </c>
      <c r="B49" s="419"/>
      <c r="C49" s="2" t="s">
        <v>2</v>
      </c>
    </row>
    <row r="50" spans="1:7" ht="21.75" thickBot="1">
      <c r="A50" s="420" t="s">
        <v>3</v>
      </c>
      <c r="B50" s="421"/>
      <c r="C50" s="155">
        <f>C4</f>
        <v>2025</v>
      </c>
    </row>
    <row r="51" spans="1:7">
      <c r="A51" s="422" t="s">
        <v>4</v>
      </c>
      <c r="B51" s="433"/>
      <c r="C51" s="434"/>
    </row>
    <row r="52" spans="1:7">
      <c r="A52" s="167" t="s">
        <v>5</v>
      </c>
      <c r="B52" s="435" t="s">
        <v>459</v>
      </c>
      <c r="C52" s="432"/>
    </row>
    <row r="53" spans="1:7">
      <c r="A53" s="167" t="s">
        <v>460</v>
      </c>
      <c r="B53" s="431">
        <f>B7</f>
        <v>45657</v>
      </c>
      <c r="C53" s="432"/>
    </row>
    <row r="54" spans="1:7" ht="23.25">
      <c r="A54" s="428" t="s">
        <v>458</v>
      </c>
      <c r="B54" s="429"/>
      <c r="C54" s="430"/>
    </row>
    <row r="55" spans="1:7" ht="15.75" thickBot="1">
      <c r="A55" s="436" t="s">
        <v>7</v>
      </c>
      <c r="B55" s="437"/>
      <c r="C55" s="438"/>
    </row>
    <row r="56" spans="1:7" ht="18.75">
      <c r="A56" s="194" t="s">
        <v>119</v>
      </c>
      <c r="B56" s="207">
        <v>2025</v>
      </c>
      <c r="C56" s="207" t="s">
        <v>477</v>
      </c>
      <c r="D56" s="26"/>
      <c r="E56" s="26"/>
      <c r="F56" s="26"/>
      <c r="G56" s="26"/>
    </row>
    <row r="57" spans="1:7">
      <c r="A57" s="195" t="s">
        <v>120</v>
      </c>
      <c r="B57" s="219">
        <v>55776850.054608315</v>
      </c>
      <c r="C57" s="218">
        <v>54267788.481029682</v>
      </c>
      <c r="D57" s="26"/>
      <c r="E57" s="26"/>
      <c r="F57" s="26"/>
      <c r="G57" s="26"/>
    </row>
    <row r="58" spans="1:7">
      <c r="A58" s="196" t="s">
        <v>121</v>
      </c>
      <c r="B58" s="45">
        <v>30565269.381781548</v>
      </c>
      <c r="C58" s="30">
        <v>29175020.424997348</v>
      </c>
      <c r="D58" s="26"/>
      <c r="E58" s="26"/>
      <c r="F58" s="26"/>
      <c r="G58" s="26"/>
    </row>
    <row r="59" spans="1:7">
      <c r="A59" s="196" t="s">
        <v>122</v>
      </c>
      <c r="B59" s="51">
        <v>15608538.4</v>
      </c>
      <c r="C59" s="35">
        <v>15608538.4</v>
      </c>
      <c r="D59" s="26"/>
      <c r="E59" s="26"/>
      <c r="F59" s="26"/>
      <c r="G59" s="26"/>
    </row>
    <row r="60" spans="1:7" hidden="1">
      <c r="A60" s="198" t="s">
        <v>123</v>
      </c>
      <c r="B60" s="220">
        <v>0</v>
      </c>
      <c r="C60" s="191">
        <v>0</v>
      </c>
      <c r="D60" s="26"/>
      <c r="E60" s="26"/>
      <c r="F60" s="26"/>
      <c r="G60" s="26"/>
    </row>
    <row r="61" spans="1:7">
      <c r="A61" s="196" t="s">
        <v>124</v>
      </c>
      <c r="B61" s="51">
        <v>13956730.96845405</v>
      </c>
      <c r="C61" s="35">
        <v>12448811.784822799</v>
      </c>
      <c r="D61" s="26"/>
      <c r="E61" s="26"/>
      <c r="F61" s="26"/>
      <c r="G61" s="26"/>
    </row>
    <row r="62" spans="1:7" hidden="1">
      <c r="A62" s="200" t="s">
        <v>125</v>
      </c>
      <c r="B62" s="221">
        <v>0</v>
      </c>
      <c r="C62" s="189">
        <v>0</v>
      </c>
      <c r="D62" s="26"/>
      <c r="E62" s="26"/>
      <c r="F62" s="26"/>
      <c r="G62" s="26"/>
    </row>
    <row r="63" spans="1:7" hidden="1">
      <c r="A63" s="196" t="s">
        <v>126</v>
      </c>
      <c r="B63" s="51">
        <v>0</v>
      </c>
      <c r="C63" s="35">
        <v>0</v>
      </c>
      <c r="D63" s="26"/>
      <c r="E63" s="26"/>
      <c r="F63" s="26"/>
      <c r="G63" s="26"/>
    </row>
    <row r="64" spans="1:7" hidden="1">
      <c r="A64" s="196" t="s">
        <v>127</v>
      </c>
      <c r="B64" s="51">
        <v>0</v>
      </c>
      <c r="C64" s="35">
        <v>0</v>
      </c>
      <c r="D64" s="26"/>
      <c r="E64" s="26"/>
      <c r="F64" s="26"/>
      <c r="G64" s="26"/>
    </row>
    <row r="65" spans="1:7">
      <c r="A65" s="196" t="s">
        <v>128</v>
      </c>
      <c r="B65" s="51">
        <v>1000000.0133274976</v>
      </c>
      <c r="C65" s="35">
        <v>1117670.2401745494</v>
      </c>
      <c r="D65" s="26"/>
      <c r="E65" s="26"/>
      <c r="F65" s="26"/>
      <c r="G65" s="26"/>
    </row>
    <row r="66" spans="1:7" hidden="1">
      <c r="A66" s="198" t="s">
        <v>129</v>
      </c>
      <c r="B66" s="220">
        <v>0</v>
      </c>
      <c r="C66" s="191">
        <v>0</v>
      </c>
      <c r="D66" s="26"/>
      <c r="E66" s="26"/>
      <c r="F66" s="26"/>
      <c r="G66" s="26"/>
    </row>
    <row r="67" spans="1:7" hidden="1">
      <c r="A67" s="196" t="s">
        <v>130</v>
      </c>
      <c r="B67" s="51">
        <v>0</v>
      </c>
      <c r="C67" s="35">
        <v>0</v>
      </c>
      <c r="D67" s="26"/>
      <c r="E67" s="26"/>
      <c r="F67" s="26"/>
      <c r="G67" s="26"/>
    </row>
    <row r="68" spans="1:7" hidden="1">
      <c r="A68" s="200" t="s">
        <v>131</v>
      </c>
      <c r="B68" s="221">
        <v>0</v>
      </c>
      <c r="C68" s="189">
        <v>0</v>
      </c>
      <c r="D68" s="26"/>
      <c r="E68" s="26"/>
      <c r="F68" s="26"/>
      <c r="G68" s="26"/>
    </row>
    <row r="69" spans="1:7">
      <c r="A69" s="196" t="s">
        <v>132</v>
      </c>
      <c r="B69" s="51">
        <v>25211580.672826767</v>
      </c>
      <c r="C69" s="35">
        <v>25092768.056032334</v>
      </c>
      <c r="D69" s="26"/>
      <c r="E69" s="26"/>
      <c r="F69" s="26"/>
      <c r="G69" s="26"/>
    </row>
    <row r="70" spans="1:7">
      <c r="A70" s="195" t="s">
        <v>133</v>
      </c>
      <c r="B70" s="219">
        <v>70842058.13355957</v>
      </c>
      <c r="C70" s="218">
        <v>61718468.231531113</v>
      </c>
      <c r="D70" s="26"/>
      <c r="E70" s="26"/>
      <c r="F70" s="26"/>
      <c r="G70" s="26"/>
    </row>
    <row r="71" spans="1:7">
      <c r="A71" s="198" t="s">
        <v>134</v>
      </c>
      <c r="B71" s="45">
        <v>2523031.91</v>
      </c>
      <c r="C71" s="30">
        <v>2523031.91</v>
      </c>
      <c r="D71" s="26"/>
      <c r="E71" s="26"/>
      <c r="F71" s="26"/>
      <c r="G71" s="26"/>
    </row>
    <row r="72" spans="1:7" hidden="1">
      <c r="A72" s="32" t="s">
        <v>135</v>
      </c>
      <c r="B72" s="52">
        <v>0</v>
      </c>
      <c r="C72" s="36">
        <v>0</v>
      </c>
      <c r="D72" s="26"/>
      <c r="E72" s="26"/>
      <c r="F72" s="26"/>
      <c r="G72" s="26"/>
    </row>
    <row r="73" spans="1:7" hidden="1">
      <c r="A73" s="32" t="s">
        <v>136</v>
      </c>
      <c r="B73" s="52">
        <v>0</v>
      </c>
      <c r="C73" s="36">
        <v>0</v>
      </c>
      <c r="D73" s="26"/>
      <c r="E73" s="26"/>
      <c r="F73" s="26"/>
      <c r="G73" s="26"/>
    </row>
    <row r="74" spans="1:7">
      <c r="A74" s="199" t="s">
        <v>137</v>
      </c>
      <c r="B74" s="222">
        <v>2523031.91</v>
      </c>
      <c r="C74" s="190">
        <v>2523031.91</v>
      </c>
      <c r="D74" s="26"/>
      <c r="E74" s="26"/>
      <c r="F74" s="26"/>
      <c r="G74" s="26"/>
    </row>
    <row r="75" spans="1:7">
      <c r="A75" s="196" t="s">
        <v>138</v>
      </c>
      <c r="B75" s="45">
        <v>68319026.223559573</v>
      </c>
      <c r="C75" s="30">
        <v>59195436.32153111</v>
      </c>
      <c r="D75" s="26"/>
      <c r="E75" s="26"/>
      <c r="F75" s="26"/>
      <c r="G75" s="26"/>
    </row>
    <row r="76" spans="1:7" hidden="1">
      <c r="A76" s="197" t="s">
        <v>139</v>
      </c>
      <c r="B76" s="223">
        <v>0</v>
      </c>
      <c r="C76" s="192">
        <v>0</v>
      </c>
      <c r="D76" s="26"/>
      <c r="E76" s="26"/>
      <c r="F76" s="26"/>
      <c r="G76" s="26"/>
    </row>
    <row r="77" spans="1:7">
      <c r="A77" s="32" t="s">
        <v>140</v>
      </c>
      <c r="B77" s="52">
        <v>67958455.873559579</v>
      </c>
      <c r="C77" s="36">
        <v>58834865.971531108</v>
      </c>
      <c r="D77" s="26"/>
      <c r="E77" s="26"/>
      <c r="F77" s="26"/>
      <c r="G77" s="26"/>
    </row>
    <row r="78" spans="1:7" hidden="1">
      <c r="A78" s="197" t="s">
        <v>141</v>
      </c>
      <c r="B78" s="223">
        <v>0</v>
      </c>
      <c r="C78" s="192">
        <v>0</v>
      </c>
      <c r="D78" s="26"/>
      <c r="E78" s="26"/>
      <c r="F78" s="26"/>
      <c r="G78" s="26"/>
    </row>
    <row r="79" spans="1:7">
      <c r="A79" s="32" t="s">
        <v>142</v>
      </c>
      <c r="B79" s="52">
        <v>360570.35</v>
      </c>
      <c r="C79" s="36">
        <v>360570.35</v>
      </c>
      <c r="D79" s="26"/>
      <c r="E79" s="26"/>
      <c r="F79" s="26"/>
      <c r="G79" s="26"/>
    </row>
    <row r="80" spans="1:7" hidden="1">
      <c r="A80" s="198" t="s">
        <v>143</v>
      </c>
      <c r="B80" s="213">
        <v>0</v>
      </c>
      <c r="C80" s="186">
        <v>0</v>
      </c>
      <c r="D80" s="26"/>
      <c r="E80" s="26"/>
      <c r="F80" s="26"/>
      <c r="G80" s="26"/>
    </row>
    <row r="81" spans="1:7" hidden="1">
      <c r="A81" s="196" t="s">
        <v>144</v>
      </c>
      <c r="B81" s="46">
        <v>0</v>
      </c>
      <c r="C81" s="31">
        <v>0</v>
      </c>
      <c r="D81" s="26"/>
      <c r="E81" s="26"/>
      <c r="F81" s="26"/>
      <c r="G81" s="26"/>
    </row>
    <row r="82" spans="1:7" hidden="1">
      <c r="A82" s="196" t="s">
        <v>145</v>
      </c>
      <c r="B82" s="46">
        <v>0</v>
      </c>
      <c r="C82" s="31">
        <v>0</v>
      </c>
      <c r="D82" s="26"/>
      <c r="E82" s="26"/>
      <c r="F82" s="26"/>
      <c r="G82" s="26"/>
    </row>
    <row r="83" spans="1:7" hidden="1">
      <c r="A83" s="196" t="s">
        <v>146</v>
      </c>
      <c r="B83" s="46">
        <v>0</v>
      </c>
      <c r="C83" s="31">
        <v>0</v>
      </c>
      <c r="D83" s="26"/>
      <c r="E83" s="26"/>
      <c r="F83" s="26"/>
      <c r="G83" s="26"/>
    </row>
    <row r="84" spans="1:7" hidden="1">
      <c r="A84" s="200" t="s">
        <v>147</v>
      </c>
      <c r="B84" s="214">
        <v>0</v>
      </c>
      <c r="C84" s="182">
        <v>0</v>
      </c>
      <c r="D84" s="26"/>
      <c r="E84" s="26"/>
      <c r="F84" s="26"/>
      <c r="G84" s="26"/>
    </row>
    <row r="85" spans="1:7">
      <c r="A85" s="195" t="s">
        <v>148</v>
      </c>
      <c r="B85" s="219">
        <v>22693740.660859067</v>
      </c>
      <c r="C85" s="218">
        <v>19370857.911093608</v>
      </c>
      <c r="D85" s="26"/>
      <c r="E85" s="26"/>
      <c r="F85" s="26"/>
      <c r="G85" s="26"/>
    </row>
    <row r="86" spans="1:7" hidden="1">
      <c r="A86" s="198" t="s">
        <v>149</v>
      </c>
      <c r="B86" s="213">
        <v>0</v>
      </c>
      <c r="C86" s="186">
        <v>0</v>
      </c>
      <c r="D86" s="26"/>
      <c r="E86" s="26"/>
      <c r="F86" s="26"/>
      <c r="G86" s="26"/>
    </row>
    <row r="87" spans="1:7" hidden="1">
      <c r="A87" s="196" t="s">
        <v>150</v>
      </c>
      <c r="B87" s="46">
        <v>0</v>
      </c>
      <c r="C87" s="31">
        <v>0</v>
      </c>
      <c r="D87" s="26"/>
      <c r="E87" s="26"/>
      <c r="F87" s="26"/>
      <c r="G87" s="26"/>
    </row>
    <row r="88" spans="1:7" hidden="1">
      <c r="A88" s="32" t="s">
        <v>135</v>
      </c>
      <c r="B88" s="52">
        <v>0</v>
      </c>
      <c r="C88" s="36">
        <v>0</v>
      </c>
      <c r="D88" s="26"/>
      <c r="E88" s="26"/>
      <c r="F88" s="26"/>
      <c r="G88" s="26"/>
    </row>
    <row r="89" spans="1:7" hidden="1">
      <c r="A89" s="32" t="s">
        <v>136</v>
      </c>
      <c r="B89" s="52">
        <v>0</v>
      </c>
      <c r="C89" s="36">
        <v>0</v>
      </c>
      <c r="D89" s="26"/>
      <c r="E89" s="26"/>
      <c r="F89" s="26"/>
      <c r="G89" s="26"/>
    </row>
    <row r="90" spans="1:7" hidden="1">
      <c r="A90" s="199" t="s">
        <v>137</v>
      </c>
      <c r="B90" s="222">
        <v>0</v>
      </c>
      <c r="C90" s="190">
        <v>0</v>
      </c>
      <c r="D90" s="26"/>
      <c r="E90" s="26"/>
      <c r="F90" s="26"/>
      <c r="G90" s="26"/>
    </row>
    <row r="91" spans="1:7">
      <c r="A91" s="196" t="s">
        <v>151</v>
      </c>
      <c r="B91" s="45">
        <v>14044953.894365195</v>
      </c>
      <c r="C91" s="30">
        <v>10737623.946621776</v>
      </c>
      <c r="D91" s="26"/>
      <c r="E91" s="26"/>
      <c r="F91" s="26"/>
      <c r="G91" s="26"/>
    </row>
    <row r="92" spans="1:7" hidden="1">
      <c r="A92" s="197" t="s">
        <v>139</v>
      </c>
      <c r="B92" s="223">
        <v>0</v>
      </c>
      <c r="C92" s="192">
        <v>0</v>
      </c>
      <c r="D92" s="26"/>
      <c r="E92" s="26"/>
      <c r="F92" s="26"/>
      <c r="G92" s="26"/>
    </row>
    <row r="93" spans="1:7">
      <c r="A93" s="32" t="s">
        <v>140</v>
      </c>
      <c r="B93" s="52">
        <v>10513914.034365196</v>
      </c>
      <c r="C93" s="36">
        <v>7206584.0866217762</v>
      </c>
      <c r="D93" s="26"/>
      <c r="E93" s="26"/>
      <c r="F93" s="26"/>
      <c r="G93" s="26"/>
    </row>
    <row r="94" spans="1:7" hidden="1">
      <c r="A94" s="197" t="s">
        <v>152</v>
      </c>
      <c r="B94" s="223">
        <v>0</v>
      </c>
      <c r="C94" s="192">
        <v>0</v>
      </c>
      <c r="D94" s="26"/>
      <c r="E94" s="26"/>
      <c r="F94" s="26"/>
      <c r="G94" s="26"/>
    </row>
    <row r="95" spans="1:7">
      <c r="A95" s="32" t="s">
        <v>153</v>
      </c>
      <c r="B95" s="52">
        <v>3531039.86</v>
      </c>
      <c r="C95" s="36">
        <v>3531039.86</v>
      </c>
    </row>
    <row r="96" spans="1:7">
      <c r="A96" s="202" t="s">
        <v>154</v>
      </c>
      <c r="B96" s="224">
        <v>80757.490000000005</v>
      </c>
      <c r="C96" s="193">
        <v>80757.490000000005</v>
      </c>
    </row>
    <row r="97" spans="1:3">
      <c r="A97" s="196" t="s">
        <v>155</v>
      </c>
      <c r="B97" s="45">
        <v>7150789.9964938713</v>
      </c>
      <c r="C97" s="30">
        <v>7135237.1944718286</v>
      </c>
    </row>
    <row r="98" spans="1:3">
      <c r="A98" s="32" t="s">
        <v>156</v>
      </c>
      <c r="B98" s="52">
        <v>1765658.0131745993</v>
      </c>
      <c r="C98" s="36">
        <v>1754355.4781433162</v>
      </c>
    </row>
    <row r="99" spans="1:3">
      <c r="A99" s="32" t="s">
        <v>157</v>
      </c>
      <c r="B99" s="52">
        <v>5385131.9833192723</v>
      </c>
      <c r="C99" s="36">
        <v>5380881.7163285129</v>
      </c>
    </row>
    <row r="100" spans="1:3">
      <c r="A100" s="196" t="s">
        <v>158</v>
      </c>
      <c r="B100" s="46">
        <v>1417239.28</v>
      </c>
      <c r="C100" s="31">
        <v>1417239.28</v>
      </c>
    </row>
    <row r="101" spans="1:3" hidden="1">
      <c r="A101" s="202" t="s">
        <v>159</v>
      </c>
      <c r="B101" s="224">
        <v>0</v>
      </c>
      <c r="C101" s="193">
        <v>0</v>
      </c>
    </row>
    <row r="102" spans="1:3" ht="19.5" thickBot="1">
      <c r="A102" s="217" t="s">
        <v>160</v>
      </c>
      <c r="B102" s="216">
        <v>149312648.84902695</v>
      </c>
      <c r="C102" s="206">
        <v>135357114.62365443</v>
      </c>
    </row>
  </sheetData>
  <mergeCells count="16">
    <mergeCell ref="A55:C55"/>
    <mergeCell ref="A48:C48"/>
    <mergeCell ref="A49:B49"/>
    <mergeCell ref="A8:C8"/>
    <mergeCell ref="A9:C9"/>
    <mergeCell ref="A50:B50"/>
    <mergeCell ref="A51:C51"/>
    <mergeCell ref="B52:C52"/>
    <mergeCell ref="B53:C53"/>
    <mergeCell ref="A54:C54"/>
    <mergeCell ref="B7:C7"/>
    <mergeCell ref="A2:C2"/>
    <mergeCell ref="A3:B3"/>
    <mergeCell ref="A4:B4"/>
    <mergeCell ref="A5:C5"/>
    <mergeCell ref="B6:C6"/>
  </mergeCells>
  <pageMargins left="0.70866141732283472" right="0.70866141732283472" top="0.74803149606299213" bottom="0.74803149606299213" header="0.31496062992125984" footer="0.31496062992125984"/>
  <pageSetup paperSize="9" scale="97" orientation="portrait" r:id="rId1"/>
  <rowBreaks count="1" manualBreakCount="1">
    <brk id="46" max="2" man="1"/>
  </rowBreaks>
  <drawing r:id="rId2"/>
</worksheet>
</file>

<file path=xl/worksheets/sheet10.xml><?xml version="1.0" encoding="utf-8"?>
<worksheet xmlns="http://schemas.openxmlformats.org/spreadsheetml/2006/main" xmlns:r="http://schemas.openxmlformats.org/officeDocument/2006/relationships">
  <sheetPr>
    <tabColor rgb="FF92D050"/>
  </sheetPr>
  <dimension ref="A1:H52"/>
  <sheetViews>
    <sheetView showGridLines="0" zoomScaleNormal="100" zoomScaleSheetLayoutView="100" workbookViewId="0">
      <selection activeCell="L41" sqref="L41"/>
    </sheetView>
  </sheetViews>
  <sheetFormatPr baseColWidth="10" defaultColWidth="11.42578125" defaultRowHeight="15"/>
  <cols>
    <col min="1" max="1" width="19.7109375" style="1" customWidth="1"/>
    <col min="2" max="6" width="11.7109375" style="1" customWidth="1"/>
    <col min="7" max="7" width="29.140625" style="1" customWidth="1"/>
    <col min="8" max="8" width="14.7109375" style="1" customWidth="1"/>
    <col min="9" max="16384" width="11.42578125" style="1"/>
  </cols>
  <sheetData>
    <row r="1" spans="1:8" ht="60" customHeight="1" thickBot="1">
      <c r="A1" s="10"/>
      <c r="B1" s="10"/>
      <c r="C1" s="10"/>
      <c r="D1" s="402"/>
      <c r="E1" s="10"/>
      <c r="F1" s="10"/>
      <c r="G1" s="10"/>
      <c r="H1" s="10"/>
    </row>
    <row r="2" spans="1:8" ht="21.75" thickBot="1">
      <c r="A2" s="461" t="s">
        <v>387</v>
      </c>
      <c r="B2" s="462"/>
      <c r="C2" s="462"/>
      <c r="D2" s="462"/>
      <c r="E2" s="462"/>
      <c r="F2" s="462"/>
      <c r="G2" s="462"/>
      <c r="H2" s="463"/>
    </row>
    <row r="3" spans="1:8" ht="15.75" customHeight="1">
      <c r="A3" s="418" t="s">
        <v>1</v>
      </c>
      <c r="B3" s="648"/>
      <c r="C3" s="648"/>
      <c r="D3" s="648"/>
      <c r="E3" s="648"/>
      <c r="F3" s="648"/>
      <c r="G3" s="419"/>
      <c r="H3" s="104" t="s">
        <v>2</v>
      </c>
    </row>
    <row r="4" spans="1:8" ht="21.75" customHeight="1">
      <c r="A4" s="649" t="s">
        <v>3</v>
      </c>
      <c r="B4" s="650"/>
      <c r="C4" s="650"/>
      <c r="D4" s="650"/>
      <c r="E4" s="650"/>
      <c r="F4" s="650"/>
      <c r="G4" s="651"/>
      <c r="H4" s="105">
        <f>'1.-2. Balance Ajustado'!C4</f>
        <v>2025</v>
      </c>
    </row>
    <row r="5" spans="1:8" ht="15" customHeight="1">
      <c r="A5" s="652" t="s">
        <v>4</v>
      </c>
      <c r="B5" s="653"/>
      <c r="C5" s="653"/>
      <c r="D5" s="653"/>
      <c r="E5" s="653"/>
      <c r="F5" s="653"/>
      <c r="G5" s="653"/>
      <c r="H5" s="654"/>
    </row>
    <row r="6" spans="1:8">
      <c r="A6" s="652" t="s">
        <v>5</v>
      </c>
      <c r="B6" s="653"/>
      <c r="C6" s="653"/>
      <c r="D6" s="653"/>
      <c r="E6" s="653"/>
      <c r="F6" s="653"/>
      <c r="G6" s="653"/>
      <c r="H6" s="654"/>
    </row>
    <row r="7" spans="1:8" ht="19.5" thickBot="1">
      <c r="A7" s="645" t="s">
        <v>388</v>
      </c>
      <c r="B7" s="646"/>
      <c r="C7" s="646"/>
      <c r="D7" s="646"/>
      <c r="E7" s="646"/>
      <c r="F7" s="646"/>
      <c r="G7" s="646"/>
      <c r="H7" s="647"/>
    </row>
    <row r="8" spans="1:8" ht="7.5" customHeight="1" thickBot="1">
      <c r="A8" s="655"/>
      <c r="B8" s="656"/>
      <c r="C8" s="656"/>
      <c r="D8" s="656"/>
      <c r="E8" s="656"/>
      <c r="F8" s="656"/>
      <c r="G8" s="656"/>
      <c r="H8" s="106"/>
    </row>
    <row r="9" spans="1:8" ht="18.75" customHeight="1" thickBot="1">
      <c r="A9" s="620" t="s">
        <v>389</v>
      </c>
      <c r="B9" s="621"/>
      <c r="C9" s="621"/>
      <c r="D9" s="621"/>
      <c r="E9" s="621"/>
      <c r="F9" s="621"/>
      <c r="G9" s="622"/>
      <c r="H9" s="107" t="s">
        <v>390</v>
      </c>
    </row>
    <row r="10" spans="1:8" ht="15.75">
      <c r="A10" s="608" t="s">
        <v>391</v>
      </c>
      <c r="B10" s="609"/>
      <c r="C10" s="609"/>
      <c r="D10" s="609"/>
      <c r="E10" s="609"/>
      <c r="F10" s="609"/>
      <c r="G10" s="610"/>
      <c r="H10" s="157">
        <v>3728391.3899999997</v>
      </c>
    </row>
    <row r="11" spans="1:8" ht="15.75">
      <c r="A11" s="657" t="s">
        <v>476</v>
      </c>
      <c r="B11" s="658"/>
      <c r="C11" s="658"/>
      <c r="D11" s="658"/>
      <c r="E11" s="658"/>
      <c r="F11" s="658"/>
      <c r="G11" s="659"/>
      <c r="H11" s="158">
        <v>1000000</v>
      </c>
    </row>
    <row r="12" spans="1:8" ht="15.75">
      <c r="A12" s="657" t="s">
        <v>500</v>
      </c>
      <c r="B12" s="658"/>
      <c r="C12" s="658"/>
      <c r="D12" s="658"/>
      <c r="E12" s="658"/>
      <c r="F12" s="658"/>
      <c r="G12" s="659"/>
      <c r="H12" s="158">
        <v>2728391.3899999997</v>
      </c>
    </row>
    <row r="13" spans="1:8" ht="15.75">
      <c r="A13" s="614" t="s">
        <v>392</v>
      </c>
      <c r="B13" s="615"/>
      <c r="C13" s="615"/>
      <c r="D13" s="615"/>
      <c r="E13" s="615"/>
      <c r="F13" s="615"/>
      <c r="G13" s="616"/>
      <c r="H13" s="160">
        <v>20706046.530000001</v>
      </c>
    </row>
    <row r="14" spans="1:8" ht="15.75" collapsed="1">
      <c r="A14" s="617" t="s">
        <v>393</v>
      </c>
      <c r="B14" s="618"/>
      <c r="C14" s="618"/>
      <c r="D14" s="618"/>
      <c r="E14" s="618"/>
      <c r="F14" s="618"/>
      <c r="G14" s="619"/>
      <c r="H14" s="160">
        <v>3828046.5300000003</v>
      </c>
    </row>
    <row r="15" spans="1:8" ht="15.75">
      <c r="A15" s="626" t="s">
        <v>465</v>
      </c>
      <c r="B15" s="627"/>
      <c r="C15" s="627"/>
      <c r="D15" s="627"/>
      <c r="E15" s="627"/>
      <c r="F15" s="627"/>
      <c r="G15" s="628"/>
      <c r="H15" s="161">
        <v>613558.43000000005</v>
      </c>
    </row>
    <row r="16" spans="1:8" ht="15.75">
      <c r="A16" s="629" t="s">
        <v>394</v>
      </c>
      <c r="B16" s="630"/>
      <c r="C16" s="630"/>
      <c r="D16" s="630"/>
      <c r="E16" s="630"/>
      <c r="F16" s="630"/>
      <c r="G16" s="630"/>
      <c r="H16" s="162"/>
    </row>
    <row r="17" spans="1:8" ht="15.75">
      <c r="A17" s="631" t="s">
        <v>395</v>
      </c>
      <c r="B17" s="632"/>
      <c r="C17" s="632"/>
      <c r="D17" s="632"/>
      <c r="E17" s="632"/>
      <c r="F17" s="632"/>
      <c r="G17" s="632"/>
      <c r="H17" s="163">
        <v>1317678.07</v>
      </c>
    </row>
    <row r="18" spans="1:8" ht="15.75">
      <c r="A18" s="623" t="s">
        <v>396</v>
      </c>
      <c r="B18" s="624"/>
      <c r="C18" s="624"/>
      <c r="D18" s="624"/>
      <c r="E18" s="624"/>
      <c r="F18" s="624"/>
      <c r="G18" s="625"/>
      <c r="H18" s="164"/>
    </row>
    <row r="19" spans="1:8" ht="15.75">
      <c r="A19" s="623" t="s">
        <v>397</v>
      </c>
      <c r="B19" s="624"/>
      <c r="C19" s="624"/>
      <c r="D19" s="624"/>
      <c r="E19" s="624"/>
      <c r="F19" s="624"/>
      <c r="G19" s="625"/>
      <c r="H19" s="165">
        <v>180462.24</v>
      </c>
    </row>
    <row r="20" spans="1:8" ht="16.5" customHeight="1">
      <c r="A20" s="623" t="s">
        <v>398</v>
      </c>
      <c r="B20" s="624"/>
      <c r="C20" s="624"/>
      <c r="D20" s="624"/>
      <c r="E20" s="624"/>
      <c r="F20" s="624"/>
      <c r="G20" s="625"/>
      <c r="H20" s="400">
        <v>1716347.79</v>
      </c>
    </row>
    <row r="21" spans="1:8" ht="15.75">
      <c r="A21" s="633"/>
      <c r="B21" s="634"/>
      <c r="C21" s="634"/>
      <c r="D21" s="634"/>
      <c r="E21" s="634"/>
      <c r="F21" s="634"/>
      <c r="G21" s="635"/>
      <c r="H21" s="159"/>
    </row>
    <row r="22" spans="1:8" ht="15.75">
      <c r="A22" s="614" t="s">
        <v>399</v>
      </c>
      <c r="B22" s="615"/>
      <c r="C22" s="615"/>
      <c r="D22" s="615"/>
      <c r="E22" s="615"/>
      <c r="F22" s="615"/>
      <c r="G22" s="616"/>
      <c r="H22" s="160">
        <v>16878000</v>
      </c>
    </row>
    <row r="23" spans="1:8" ht="29.25" customHeight="1">
      <c r="A23" s="636" t="s">
        <v>83</v>
      </c>
      <c r="B23" s="637"/>
      <c r="C23" s="637"/>
      <c r="D23" s="637"/>
      <c r="E23" s="637"/>
      <c r="F23" s="637"/>
      <c r="G23" s="638"/>
      <c r="H23" s="165">
        <v>16878000</v>
      </c>
    </row>
    <row r="24" spans="1:8" ht="27" customHeight="1">
      <c r="A24" s="639" t="s">
        <v>77</v>
      </c>
      <c r="B24" s="640"/>
      <c r="C24" s="640"/>
      <c r="D24" s="640"/>
      <c r="E24" s="640"/>
      <c r="F24" s="640"/>
      <c r="G24" s="641"/>
      <c r="H24" s="603">
        <v>24434437.920000002</v>
      </c>
    </row>
    <row r="25" spans="1:8" ht="3" customHeight="1" thickBot="1">
      <c r="A25" s="642"/>
      <c r="B25" s="643"/>
      <c r="C25" s="643"/>
      <c r="D25" s="643"/>
      <c r="E25" s="643"/>
      <c r="F25" s="643"/>
      <c r="G25" s="644"/>
      <c r="H25" s="604"/>
    </row>
    <row r="26" spans="1:8" ht="15.75" thickBot="1">
      <c r="A26" s="108"/>
      <c r="B26" s="109"/>
      <c r="C26" s="109"/>
      <c r="D26" s="109"/>
      <c r="E26" s="109"/>
      <c r="F26" s="109"/>
      <c r="G26" s="109"/>
      <c r="H26" s="110"/>
    </row>
    <row r="27" spans="1:8" ht="19.5" thickBot="1">
      <c r="A27" s="605" t="s">
        <v>400</v>
      </c>
      <c r="B27" s="606"/>
      <c r="C27" s="606"/>
      <c r="D27" s="606"/>
      <c r="E27" s="606"/>
      <c r="F27" s="606"/>
      <c r="G27" s="606"/>
      <c r="H27" s="607"/>
    </row>
    <row r="28" spans="1:8" ht="7.5" customHeight="1" thickBot="1">
      <c r="A28" s="111"/>
      <c r="B28" s="112"/>
      <c r="C28" s="112"/>
      <c r="D28" s="112"/>
      <c r="E28" s="112"/>
      <c r="F28" s="112"/>
      <c r="G28" s="112"/>
      <c r="H28" s="113"/>
    </row>
    <row r="29" spans="1:8" ht="16.5" thickBot="1">
      <c r="A29" s="620" t="s">
        <v>389</v>
      </c>
      <c r="B29" s="621"/>
      <c r="C29" s="621"/>
      <c r="D29" s="621"/>
      <c r="E29" s="621"/>
      <c r="F29" s="621"/>
      <c r="G29" s="622"/>
      <c r="H29" s="107" t="s">
        <v>390</v>
      </c>
    </row>
    <row r="30" spans="1:8" ht="15.75">
      <c r="A30" s="608" t="s">
        <v>391</v>
      </c>
      <c r="B30" s="609"/>
      <c r="C30" s="609"/>
      <c r="D30" s="609"/>
      <c r="E30" s="609"/>
      <c r="F30" s="609"/>
      <c r="G30" s="610"/>
      <c r="H30" s="157">
        <v>0</v>
      </c>
    </row>
    <row r="31" spans="1:8" ht="15.75">
      <c r="A31" s="611" t="s">
        <v>401</v>
      </c>
      <c r="B31" s="612"/>
      <c r="C31" s="612"/>
      <c r="D31" s="612"/>
      <c r="E31" s="612"/>
      <c r="F31" s="612"/>
      <c r="G31" s="613"/>
      <c r="H31" s="159"/>
    </row>
    <row r="32" spans="1:8" ht="15.75">
      <c r="A32" s="611" t="s">
        <v>402</v>
      </c>
      <c r="B32" s="612"/>
      <c r="C32" s="612"/>
      <c r="D32" s="612"/>
      <c r="E32" s="612"/>
      <c r="F32" s="612"/>
      <c r="G32" s="613"/>
      <c r="H32" s="159"/>
    </row>
    <row r="33" spans="1:8" ht="15.75">
      <c r="A33" s="611" t="s">
        <v>403</v>
      </c>
      <c r="B33" s="612"/>
      <c r="C33" s="612"/>
      <c r="D33" s="612"/>
      <c r="E33" s="612"/>
      <c r="F33" s="612"/>
      <c r="G33" s="613"/>
      <c r="H33" s="159"/>
    </row>
    <row r="34" spans="1:8" ht="15.75">
      <c r="A34" s="611" t="s">
        <v>404</v>
      </c>
      <c r="B34" s="612"/>
      <c r="C34" s="612"/>
      <c r="D34" s="612"/>
      <c r="E34" s="612"/>
      <c r="F34" s="612"/>
      <c r="G34" s="613"/>
      <c r="H34" s="158">
        <v>0</v>
      </c>
    </row>
    <row r="35" spans="1:8" ht="15.75">
      <c r="A35" s="611" t="s">
        <v>405</v>
      </c>
      <c r="B35" s="612"/>
      <c r="C35" s="612"/>
      <c r="D35" s="612"/>
      <c r="E35" s="612"/>
      <c r="F35" s="612"/>
      <c r="G35" s="613"/>
      <c r="H35" s="158"/>
    </row>
    <row r="36" spans="1:8" ht="15.75">
      <c r="A36" s="614" t="s">
        <v>392</v>
      </c>
      <c r="B36" s="615"/>
      <c r="C36" s="615"/>
      <c r="D36" s="615"/>
      <c r="E36" s="615"/>
      <c r="F36" s="615"/>
      <c r="G36" s="616"/>
      <c r="H36" s="160">
        <v>22299355</v>
      </c>
    </row>
    <row r="37" spans="1:8" ht="15.75">
      <c r="A37" s="611" t="s">
        <v>401</v>
      </c>
      <c r="B37" s="612"/>
      <c r="C37" s="612"/>
      <c r="D37" s="612"/>
      <c r="E37" s="612"/>
      <c r="F37" s="612"/>
      <c r="G37" s="613"/>
      <c r="H37" s="159"/>
    </row>
    <row r="38" spans="1:8" ht="15.75">
      <c r="A38" s="611" t="s">
        <v>402</v>
      </c>
      <c r="B38" s="612"/>
      <c r="C38" s="612"/>
      <c r="D38" s="612"/>
      <c r="E38" s="612"/>
      <c r="F38" s="612"/>
      <c r="G38" s="613"/>
      <c r="H38" s="159"/>
    </row>
    <row r="39" spans="1:8" ht="15.75">
      <c r="A39" s="611" t="s">
        <v>403</v>
      </c>
      <c r="B39" s="612"/>
      <c r="C39" s="612"/>
      <c r="D39" s="612"/>
      <c r="E39" s="612"/>
      <c r="F39" s="612"/>
      <c r="G39" s="613"/>
      <c r="H39" s="159"/>
    </row>
    <row r="40" spans="1:8" ht="15.75">
      <c r="A40" s="617" t="s">
        <v>406</v>
      </c>
      <c r="B40" s="618"/>
      <c r="C40" s="618"/>
      <c r="D40" s="618"/>
      <c r="E40" s="618"/>
      <c r="F40" s="618"/>
      <c r="G40" s="619"/>
      <c r="H40" s="160">
        <v>22299355</v>
      </c>
    </row>
    <row r="41" spans="1:8" ht="15.75">
      <c r="A41" s="591" t="s">
        <v>464</v>
      </c>
      <c r="B41" s="592"/>
      <c r="C41" s="592"/>
      <c r="D41" s="592"/>
      <c r="E41" s="592"/>
      <c r="F41" s="592"/>
      <c r="G41" s="593"/>
      <c r="H41" s="158">
        <v>3050688.76</v>
      </c>
    </row>
    <row r="42" spans="1:8" ht="15.75">
      <c r="A42" s="591" t="s">
        <v>407</v>
      </c>
      <c r="B42" s="592"/>
      <c r="C42" s="592"/>
      <c r="D42" s="592"/>
      <c r="E42" s="592"/>
      <c r="F42" s="592"/>
      <c r="G42" s="593"/>
      <c r="H42" s="158">
        <v>5648666.2400000002</v>
      </c>
    </row>
    <row r="43" spans="1:8" ht="15.75">
      <c r="A43" s="594" t="s">
        <v>408</v>
      </c>
      <c r="B43" s="595"/>
      <c r="C43" s="595"/>
      <c r="D43" s="595"/>
      <c r="E43" s="595"/>
      <c r="F43" s="595"/>
      <c r="G43" s="596"/>
      <c r="H43" s="160">
        <v>13600000</v>
      </c>
    </row>
    <row r="44" spans="1:8" ht="15.75">
      <c r="A44" s="597" t="s">
        <v>409</v>
      </c>
      <c r="B44" s="598"/>
      <c r="C44" s="598"/>
      <c r="D44" s="598"/>
      <c r="E44" s="598"/>
      <c r="F44" s="598"/>
      <c r="G44" s="599"/>
      <c r="H44" s="159">
        <v>0</v>
      </c>
    </row>
    <row r="45" spans="1:8" ht="15.75">
      <c r="A45" s="597" t="s">
        <v>456</v>
      </c>
      <c r="B45" s="598"/>
      <c r="C45" s="598"/>
      <c r="D45" s="598"/>
      <c r="E45" s="598"/>
      <c r="F45" s="598"/>
      <c r="G45" s="599"/>
      <c r="H45" s="159">
        <v>13600000</v>
      </c>
    </row>
    <row r="46" spans="1:8" ht="16.5" thickBot="1">
      <c r="A46" s="600" t="s">
        <v>77</v>
      </c>
      <c r="B46" s="601"/>
      <c r="C46" s="601"/>
      <c r="D46" s="601"/>
      <c r="E46" s="601"/>
      <c r="F46" s="601"/>
      <c r="G46" s="602"/>
      <c r="H46" s="166">
        <v>22299355</v>
      </c>
    </row>
    <row r="47" spans="1:8" ht="7.5" customHeight="1"/>
    <row r="48" spans="1:8">
      <c r="A48" s="589" t="s">
        <v>410</v>
      </c>
      <c r="B48" s="589"/>
      <c r="C48" s="589"/>
      <c r="D48" s="589"/>
      <c r="E48" s="589"/>
      <c r="F48" s="589"/>
      <c r="G48" s="589"/>
      <c r="H48" s="589"/>
    </row>
    <row r="49" spans="1:8" ht="71.25" customHeight="1">
      <c r="A49" s="590" t="s">
        <v>502</v>
      </c>
      <c r="B49" s="590"/>
      <c r="C49" s="590"/>
      <c r="D49" s="590"/>
      <c r="E49" s="590"/>
      <c r="F49" s="590"/>
      <c r="G49" s="590"/>
      <c r="H49" s="590"/>
    </row>
    <row r="50" spans="1:8">
      <c r="A50" s="114"/>
      <c r="B50" s="114"/>
      <c r="C50" s="114"/>
      <c r="D50" s="114"/>
      <c r="E50" s="114"/>
      <c r="F50" s="114"/>
      <c r="G50" s="114"/>
      <c r="H50" s="114"/>
    </row>
    <row r="51" spans="1:8">
      <c r="A51" s="114"/>
      <c r="B51" s="114"/>
      <c r="C51" s="114"/>
      <c r="D51" s="114"/>
      <c r="E51" s="114"/>
      <c r="F51" s="114"/>
      <c r="G51" s="114"/>
      <c r="H51" s="114"/>
    </row>
    <row r="52" spans="1:8">
      <c r="A52" s="114"/>
      <c r="B52" s="114"/>
      <c r="C52" s="114"/>
      <c r="D52" s="114"/>
      <c r="E52" s="114"/>
      <c r="F52" s="114"/>
      <c r="G52" s="114"/>
      <c r="H52" s="114"/>
    </row>
  </sheetData>
  <mergeCells count="45">
    <mergeCell ref="A8:G8"/>
    <mergeCell ref="A9:G9"/>
    <mergeCell ref="A10:G10"/>
    <mergeCell ref="A11:G11"/>
    <mergeCell ref="A12:G12"/>
    <mergeCell ref="A7:H7"/>
    <mergeCell ref="A2:H2"/>
    <mergeCell ref="A3:G3"/>
    <mergeCell ref="A4:G4"/>
    <mergeCell ref="A5:H5"/>
    <mergeCell ref="A6:H6"/>
    <mergeCell ref="A21:G21"/>
    <mergeCell ref="A22:G22"/>
    <mergeCell ref="A23:G23"/>
    <mergeCell ref="A24:G25"/>
    <mergeCell ref="A19:G19"/>
    <mergeCell ref="A20:G20"/>
    <mergeCell ref="A18:G18"/>
    <mergeCell ref="A13:G13"/>
    <mergeCell ref="A14:G14"/>
    <mergeCell ref="A15:G15"/>
    <mergeCell ref="A16:G16"/>
    <mergeCell ref="A17:G17"/>
    <mergeCell ref="H24:H25"/>
    <mergeCell ref="A27:H27"/>
    <mergeCell ref="A41:G41"/>
    <mergeCell ref="A30:G30"/>
    <mergeCell ref="A31:G31"/>
    <mergeCell ref="A32:G32"/>
    <mergeCell ref="A33:G33"/>
    <mergeCell ref="A34:G34"/>
    <mergeCell ref="A35:G35"/>
    <mergeCell ref="A36:G36"/>
    <mergeCell ref="A37:G37"/>
    <mergeCell ref="A38:G38"/>
    <mergeCell ref="A39:G39"/>
    <mergeCell ref="A40:G40"/>
    <mergeCell ref="A29:G29"/>
    <mergeCell ref="A48:H48"/>
    <mergeCell ref="A49:H49"/>
    <mergeCell ref="A42:G42"/>
    <mergeCell ref="A43:G43"/>
    <mergeCell ref="A44:G44"/>
    <mergeCell ref="A45:G45"/>
    <mergeCell ref="A46:G46"/>
  </mergeCells>
  <printOptions horizontalCentered="1"/>
  <pageMargins left="0" right="0" top="0.43307086614173229" bottom="0.39370078740157483" header="0.19685039370078741" footer="0.19685039370078741"/>
  <pageSetup paperSize="9" scale="58" orientation="portrait" r:id="rId1"/>
  <drawing r:id="rId2"/>
</worksheet>
</file>

<file path=xl/worksheets/sheet11.xml><?xml version="1.0" encoding="utf-8"?>
<worksheet xmlns="http://schemas.openxmlformats.org/spreadsheetml/2006/main" xmlns:r="http://schemas.openxmlformats.org/officeDocument/2006/relationships">
  <sheetPr>
    <tabColor rgb="FF92D050"/>
  </sheetPr>
  <dimension ref="A1:I60"/>
  <sheetViews>
    <sheetView showGridLines="0" zoomScaleNormal="100" zoomScaleSheetLayoutView="100" workbookViewId="0">
      <selection activeCell="M21" sqref="M21"/>
    </sheetView>
  </sheetViews>
  <sheetFormatPr baseColWidth="10" defaultColWidth="11.42578125" defaultRowHeight="15"/>
  <cols>
    <col min="1" max="1" width="26.28515625" style="64" customWidth="1"/>
    <col min="2" max="2" width="10.7109375" style="64" customWidth="1"/>
    <col min="3" max="6" width="13.7109375" style="64" customWidth="1"/>
    <col min="7" max="7" width="14.7109375" style="64" customWidth="1"/>
    <col min="8" max="8" width="2.7109375" style="64" customWidth="1"/>
    <col min="9" max="16384" width="11.42578125" style="64"/>
  </cols>
  <sheetData>
    <row r="1" spans="1:9" ht="60" customHeight="1" thickBot="1">
      <c r="A1" s="330"/>
      <c r="B1" s="330"/>
      <c r="C1" s="402"/>
      <c r="D1" s="330"/>
      <c r="E1" s="330"/>
      <c r="F1" s="330"/>
      <c r="G1" s="330"/>
      <c r="H1" s="330"/>
      <c r="I1" s="330"/>
    </row>
    <row r="2" spans="1:9" ht="21.75" customHeight="1" thickBot="1">
      <c r="A2" s="461" t="s">
        <v>341</v>
      </c>
      <c r="B2" s="462"/>
      <c r="C2" s="462"/>
      <c r="D2" s="462"/>
      <c r="E2" s="462"/>
      <c r="F2" s="462"/>
      <c r="G2" s="462"/>
      <c r="H2" s="462"/>
      <c r="I2" s="463"/>
    </row>
    <row r="3" spans="1:9" ht="19.5" customHeight="1">
      <c r="A3" s="464" t="s">
        <v>1</v>
      </c>
      <c r="B3" s="465"/>
      <c r="C3" s="465"/>
      <c r="D3" s="465"/>
      <c r="E3" s="465"/>
      <c r="F3" s="465"/>
      <c r="G3" s="465"/>
      <c r="H3" s="466"/>
      <c r="I3" s="56" t="s">
        <v>2</v>
      </c>
    </row>
    <row r="4" spans="1:9" ht="22.5" customHeight="1" thickBot="1">
      <c r="A4" s="470" t="s">
        <v>82</v>
      </c>
      <c r="B4" s="470"/>
      <c r="C4" s="470"/>
      <c r="D4" s="470"/>
      <c r="E4" s="470"/>
      <c r="F4" s="470"/>
      <c r="G4" s="470"/>
      <c r="H4" s="470"/>
      <c r="I4" s="3">
        <f>'1.-2. Balance Ajustado'!C4</f>
        <v>2025</v>
      </c>
    </row>
    <row r="5" spans="1:9" ht="24.75" customHeight="1">
      <c r="A5" s="583" t="s">
        <v>4</v>
      </c>
      <c r="B5" s="584"/>
      <c r="C5" s="584"/>
      <c r="D5" s="584"/>
      <c r="E5" s="584"/>
      <c r="F5" s="584"/>
      <c r="G5" s="584"/>
      <c r="H5" s="584"/>
      <c r="I5" s="585"/>
    </row>
    <row r="6" spans="1:9" ht="19.5" customHeight="1" thickBot="1">
      <c r="A6" s="586" t="s">
        <v>5</v>
      </c>
      <c r="B6" s="587"/>
      <c r="C6" s="587"/>
      <c r="D6" s="587"/>
      <c r="E6" s="587"/>
      <c r="F6" s="587"/>
      <c r="G6" s="587"/>
      <c r="H6" s="587"/>
      <c r="I6" s="588"/>
    </row>
    <row r="7" spans="1:9" ht="30" customHeight="1" thickBot="1">
      <c r="A7" s="660" t="s">
        <v>342</v>
      </c>
      <c r="B7" s="661"/>
      <c r="C7" s="661"/>
      <c r="D7" s="661"/>
      <c r="E7" s="661"/>
      <c r="F7" s="661"/>
      <c r="G7" s="661"/>
      <c r="H7" s="661"/>
      <c r="I7" s="662"/>
    </row>
    <row r="8" spans="1:9">
      <c r="A8" s="74"/>
      <c r="B8" s="75"/>
      <c r="C8" s="75"/>
      <c r="D8" s="75"/>
      <c r="E8" s="75"/>
      <c r="F8" s="75"/>
      <c r="G8" s="75"/>
      <c r="H8" s="75"/>
      <c r="I8" s="76"/>
    </row>
    <row r="9" spans="1:9">
      <c r="A9" s="77"/>
      <c r="B9" s="78" t="s">
        <v>343</v>
      </c>
      <c r="C9" s="79"/>
      <c r="D9" s="79"/>
      <c r="E9" s="79"/>
      <c r="F9" s="79"/>
      <c r="G9" s="79"/>
      <c r="H9" s="79"/>
      <c r="I9" s="80"/>
    </row>
    <row r="10" spans="1:9" ht="14.1" customHeight="1">
      <c r="A10" s="77"/>
      <c r="B10" s="79"/>
      <c r="C10" s="79"/>
      <c r="D10" s="79"/>
      <c r="E10" s="79"/>
      <c r="F10" s="79"/>
      <c r="G10" s="79"/>
      <c r="H10" s="79"/>
      <c r="I10" s="80"/>
    </row>
    <row r="11" spans="1:9">
      <c r="A11" s="77"/>
      <c r="B11" s="81" t="s">
        <v>344</v>
      </c>
      <c r="C11" s="65" t="s">
        <v>345</v>
      </c>
      <c r="D11" s="79"/>
      <c r="E11" s="79"/>
      <c r="F11" s="79"/>
      <c r="G11" s="79"/>
      <c r="H11" s="79"/>
      <c r="I11" s="80"/>
    </row>
    <row r="12" spans="1:9">
      <c r="A12" s="77"/>
      <c r="B12" s="81"/>
      <c r="C12" s="65" t="s">
        <v>346</v>
      </c>
      <c r="D12" s="79"/>
      <c r="E12" s="79"/>
      <c r="F12" s="79"/>
      <c r="G12" s="79"/>
      <c r="H12" s="79"/>
      <c r="I12" s="80"/>
    </row>
    <row r="13" spans="1:9">
      <c r="A13" s="77"/>
      <c r="B13" s="81"/>
      <c r="C13" s="65" t="s">
        <v>347</v>
      </c>
      <c r="D13" s="79"/>
      <c r="E13" s="79"/>
      <c r="F13" s="79"/>
      <c r="G13" s="79"/>
      <c r="H13" s="79"/>
      <c r="I13" s="80"/>
    </row>
    <row r="14" spans="1:9">
      <c r="A14" s="77"/>
      <c r="B14" s="81"/>
      <c r="C14" s="65" t="s">
        <v>348</v>
      </c>
      <c r="D14" s="79"/>
      <c r="E14" s="79"/>
      <c r="F14" s="79"/>
      <c r="G14" s="79"/>
      <c r="H14" s="79"/>
      <c r="I14" s="80"/>
    </row>
    <row r="15" spans="1:9">
      <c r="A15" s="77"/>
      <c r="B15" s="81"/>
      <c r="C15" s="65" t="s">
        <v>349</v>
      </c>
      <c r="D15" s="79"/>
      <c r="E15" s="79"/>
      <c r="F15" s="79"/>
      <c r="G15" s="79"/>
      <c r="H15" s="79"/>
      <c r="I15" s="80"/>
    </row>
    <row r="16" spans="1:9">
      <c r="A16" s="77"/>
      <c r="B16" s="82" t="s">
        <v>350</v>
      </c>
      <c r="C16" s="82"/>
      <c r="D16" s="82"/>
      <c r="E16" s="82"/>
      <c r="F16" s="82"/>
      <c r="G16" s="82"/>
      <c r="H16" s="82"/>
      <c r="I16" s="80"/>
    </row>
    <row r="17" spans="1:9" ht="14.25" customHeight="1">
      <c r="A17" s="77"/>
      <c r="B17" s="82"/>
      <c r="C17" s="82"/>
      <c r="D17" s="82"/>
      <c r="E17" s="82"/>
      <c r="F17" s="82"/>
      <c r="G17" s="82"/>
      <c r="H17" s="82"/>
      <c r="I17" s="80"/>
    </row>
    <row r="18" spans="1:9" ht="14.25" customHeight="1">
      <c r="A18" s="77"/>
      <c r="B18" s="79"/>
      <c r="C18" s="79"/>
      <c r="D18" s="79"/>
      <c r="E18" s="79"/>
      <c r="F18" s="79"/>
      <c r="G18" s="79"/>
      <c r="H18" s="79"/>
      <c r="I18" s="80"/>
    </row>
    <row r="19" spans="1:9">
      <c r="A19" s="83" t="s">
        <v>351</v>
      </c>
      <c r="B19" s="78"/>
      <c r="C19" s="78"/>
      <c r="D19" s="78"/>
      <c r="E19" s="78"/>
      <c r="F19" s="79"/>
      <c r="G19" s="79"/>
      <c r="H19" s="79"/>
      <c r="I19" s="80"/>
    </row>
    <row r="20" spans="1:9">
      <c r="A20" s="77"/>
      <c r="B20" s="79"/>
      <c r="C20" s="79"/>
      <c r="D20" s="79"/>
      <c r="E20" s="79"/>
      <c r="F20" s="79"/>
      <c r="G20" s="79"/>
      <c r="H20" s="79"/>
      <c r="I20" s="80"/>
    </row>
    <row r="21" spans="1:9">
      <c r="A21" s="58" t="s">
        <v>352</v>
      </c>
      <c r="B21" s="669" t="s">
        <v>353</v>
      </c>
      <c r="C21" s="669"/>
      <c r="D21" s="669"/>
      <c r="E21" s="669"/>
      <c r="F21" s="669"/>
      <c r="G21" s="84" t="s">
        <v>354</v>
      </c>
      <c r="H21" s="79"/>
      <c r="I21" s="80"/>
    </row>
    <row r="22" spans="1:9">
      <c r="A22" s="77"/>
      <c r="B22" s="79"/>
      <c r="C22" s="79"/>
      <c r="D22" s="79"/>
      <c r="E22" s="79"/>
      <c r="F22" s="79"/>
      <c r="G22" s="79"/>
      <c r="H22" s="79"/>
      <c r="I22" s="80"/>
    </row>
    <row r="23" spans="1:9">
      <c r="A23" s="77"/>
      <c r="B23" s="79"/>
      <c r="C23" s="79"/>
      <c r="D23" s="670" t="s">
        <v>355</v>
      </c>
      <c r="E23" s="671"/>
      <c r="F23" s="85">
        <f>+B38</f>
        <v>808.68527777777911</v>
      </c>
      <c r="G23" s="84" t="s">
        <v>356</v>
      </c>
      <c r="H23" s="79"/>
      <c r="I23" s="80"/>
    </row>
    <row r="24" spans="1:9">
      <c r="A24" s="77"/>
      <c r="B24" s="79"/>
      <c r="C24" s="79"/>
      <c r="D24" s="79"/>
      <c r="E24" s="79"/>
      <c r="F24" s="79"/>
      <c r="G24" s="79"/>
      <c r="H24" s="79"/>
      <c r="I24" s="80"/>
    </row>
    <row r="25" spans="1:9">
      <c r="A25" s="77"/>
      <c r="B25" s="79"/>
      <c r="C25" s="79"/>
      <c r="D25" s="670" t="s">
        <v>357</v>
      </c>
      <c r="E25" s="671"/>
      <c r="F25" s="86">
        <f>+G38+B46</f>
        <v>43140257.760128498</v>
      </c>
      <c r="G25" s="84" t="s">
        <v>358</v>
      </c>
      <c r="H25" s="79"/>
      <c r="I25" s="80"/>
    </row>
    <row r="26" spans="1:9">
      <c r="A26" s="77"/>
      <c r="B26" s="79"/>
      <c r="C26" s="79"/>
      <c r="D26" s="79"/>
      <c r="E26" s="79"/>
      <c r="F26" s="79"/>
      <c r="G26" s="79"/>
      <c r="H26" s="79"/>
      <c r="I26" s="80"/>
    </row>
    <row r="27" spans="1:9">
      <c r="A27" s="77"/>
      <c r="B27" s="79"/>
      <c r="C27" s="79"/>
      <c r="D27" s="79"/>
      <c r="E27" s="79"/>
      <c r="F27" s="79"/>
      <c r="G27" s="79"/>
      <c r="H27" s="79"/>
      <c r="I27" s="80"/>
    </row>
    <row r="28" spans="1:9">
      <c r="A28" s="83" t="s">
        <v>359</v>
      </c>
      <c r="B28" s="79"/>
      <c r="C28" s="79"/>
      <c r="D28" s="79"/>
      <c r="E28" s="79"/>
      <c r="F28" s="79"/>
      <c r="G28" s="79"/>
      <c r="H28" s="79"/>
      <c r="I28" s="80"/>
    </row>
    <row r="29" spans="1:9" ht="14.25" customHeight="1">
      <c r="A29" s="77"/>
      <c r="B29" s="79"/>
      <c r="C29" s="79"/>
      <c r="D29" s="79"/>
      <c r="E29" s="79"/>
      <c r="F29" s="79"/>
      <c r="G29" s="87" t="s">
        <v>360</v>
      </c>
      <c r="H29" s="79"/>
      <c r="I29" s="80"/>
    </row>
    <row r="30" spans="1:9" ht="15.75" customHeight="1">
      <c r="A30" s="672" t="s">
        <v>361</v>
      </c>
      <c r="B30" s="673" t="s">
        <v>362</v>
      </c>
      <c r="C30" s="663" t="s">
        <v>363</v>
      </c>
      <c r="D30" s="674"/>
      <c r="E30" s="674"/>
      <c r="F30" s="674"/>
      <c r="G30" s="664"/>
      <c r="H30" s="79"/>
      <c r="I30" s="80"/>
    </row>
    <row r="31" spans="1:9" ht="25.5">
      <c r="A31" s="672"/>
      <c r="B31" s="673"/>
      <c r="C31" s="88" t="s">
        <v>364</v>
      </c>
      <c r="D31" s="88" t="s">
        <v>365</v>
      </c>
      <c r="E31" s="88" t="s">
        <v>366</v>
      </c>
      <c r="F31" s="88" t="s">
        <v>367</v>
      </c>
      <c r="G31" s="88" t="s">
        <v>368</v>
      </c>
      <c r="H31" s="89"/>
      <c r="I31" s="80"/>
    </row>
    <row r="32" spans="1:9" ht="15" customHeight="1">
      <c r="A32" s="90" t="s">
        <v>369</v>
      </c>
      <c r="B32" s="152">
        <v>0</v>
      </c>
      <c r="C32" s="91">
        <v>0</v>
      </c>
      <c r="D32" s="91">
        <v>0</v>
      </c>
      <c r="E32" s="91">
        <v>0</v>
      </c>
      <c r="F32" s="91">
        <v>0</v>
      </c>
      <c r="G32" s="92">
        <f t="shared" ref="G32:G37" si="0">SUM(C32:F32)</f>
        <v>0</v>
      </c>
      <c r="H32" s="79"/>
      <c r="I32" s="80"/>
    </row>
    <row r="33" spans="1:9" ht="15" customHeight="1">
      <c r="A33" s="90" t="s">
        <v>370</v>
      </c>
      <c r="B33" s="152">
        <v>1</v>
      </c>
      <c r="C33" s="390">
        <v>21432.923999999999</v>
      </c>
      <c r="D33" s="390">
        <v>96127.646999999997</v>
      </c>
      <c r="E33" s="91">
        <v>0</v>
      </c>
      <c r="F33" s="91">
        <v>0</v>
      </c>
      <c r="G33" s="391">
        <f t="shared" si="0"/>
        <v>117560.571</v>
      </c>
      <c r="H33" s="79"/>
      <c r="I33" s="80"/>
    </row>
    <row r="34" spans="1:9" ht="15" customHeight="1">
      <c r="A34" s="90" t="s">
        <v>371</v>
      </c>
      <c r="B34" s="152">
        <v>18.25</v>
      </c>
      <c r="C34" s="390">
        <v>776737.08423701057</v>
      </c>
      <c r="D34" s="390">
        <v>42744.227465399905</v>
      </c>
      <c r="E34" s="91">
        <v>0</v>
      </c>
      <c r="F34" s="91">
        <v>0</v>
      </c>
      <c r="G34" s="92">
        <f t="shared" si="0"/>
        <v>819481.31170241046</v>
      </c>
      <c r="H34" s="79"/>
      <c r="I34" s="80"/>
    </row>
    <row r="35" spans="1:9" ht="15" customHeight="1">
      <c r="A35" s="90" t="s">
        <v>372</v>
      </c>
      <c r="B35" s="152">
        <v>614.24410543014756</v>
      </c>
      <c r="C35" s="390">
        <v>17903392.817257661</v>
      </c>
      <c r="D35" s="390">
        <v>5914450.5476522343</v>
      </c>
      <c r="E35" s="91">
        <v>0</v>
      </c>
      <c r="F35" s="91">
        <v>0</v>
      </c>
      <c r="G35" s="92">
        <f t="shared" si="0"/>
        <v>23817843.364909895</v>
      </c>
      <c r="H35" s="79"/>
      <c r="I35" s="80"/>
    </row>
    <row r="36" spans="1:9" ht="15" customHeight="1">
      <c r="A36" s="90" t="s">
        <v>373</v>
      </c>
      <c r="B36" s="152">
        <v>175.19117234763155</v>
      </c>
      <c r="C36" s="390">
        <v>5054203.7845093915</v>
      </c>
      <c r="D36" s="390">
        <v>1669674.4938994406</v>
      </c>
      <c r="E36" s="91">
        <v>0</v>
      </c>
      <c r="F36" s="91">
        <v>0</v>
      </c>
      <c r="G36" s="92">
        <f>SUM(C36:F36)</f>
        <v>6723878.2784088319</v>
      </c>
      <c r="H36" s="79"/>
      <c r="I36" s="80"/>
    </row>
    <row r="37" spans="1:9" ht="15" customHeight="1">
      <c r="A37" s="90" t="s">
        <v>374</v>
      </c>
      <c r="B37" s="152">
        <v>0</v>
      </c>
      <c r="C37" s="91">
        <v>0</v>
      </c>
      <c r="D37" s="91">
        <v>0</v>
      </c>
      <c r="E37" s="91">
        <v>0</v>
      </c>
      <c r="F37" s="91">
        <v>0</v>
      </c>
      <c r="G37" s="92">
        <f t="shared" si="0"/>
        <v>0</v>
      </c>
      <c r="H37" s="79"/>
      <c r="I37" s="80"/>
    </row>
    <row r="38" spans="1:9">
      <c r="A38" s="93" t="s">
        <v>375</v>
      </c>
      <c r="B38" s="94">
        <f t="shared" ref="B38:G38" si="1">SUM(B32:B37)</f>
        <v>808.68527777777911</v>
      </c>
      <c r="C38" s="92">
        <f t="shared" si="1"/>
        <v>23755766.610004064</v>
      </c>
      <c r="D38" s="92">
        <f t="shared" si="1"/>
        <v>7722996.9160170741</v>
      </c>
      <c r="E38" s="92">
        <f t="shared" si="1"/>
        <v>0</v>
      </c>
      <c r="F38" s="92">
        <f t="shared" si="1"/>
        <v>0</v>
      </c>
      <c r="G38" s="92">
        <f t="shared" si="1"/>
        <v>31478763.526021138</v>
      </c>
      <c r="H38" s="84" t="s">
        <v>376</v>
      </c>
      <c r="I38" s="80"/>
    </row>
    <row r="39" spans="1:9" ht="14.25" customHeight="1">
      <c r="A39" s="77"/>
      <c r="B39" s="79"/>
      <c r="C39" s="79"/>
      <c r="D39" s="79"/>
      <c r="E39" s="79"/>
      <c r="F39" s="79"/>
      <c r="G39" s="79"/>
      <c r="H39" s="79"/>
      <c r="I39" s="80"/>
    </row>
    <row r="40" spans="1:9" ht="14.25" customHeight="1">
      <c r="A40" s="77"/>
      <c r="B40" s="79"/>
      <c r="C40" s="79"/>
      <c r="D40" s="79"/>
      <c r="E40" s="79"/>
      <c r="F40" s="79"/>
      <c r="G40" s="79"/>
      <c r="H40" s="79"/>
      <c r="I40" s="80"/>
    </row>
    <row r="41" spans="1:9">
      <c r="A41" s="83" t="s">
        <v>377</v>
      </c>
      <c r="B41" s="79"/>
      <c r="C41" s="79"/>
      <c r="D41" s="79"/>
      <c r="E41" s="79"/>
      <c r="F41" s="79"/>
      <c r="G41" s="79"/>
      <c r="H41" s="79"/>
      <c r="I41" s="80"/>
    </row>
    <row r="42" spans="1:9">
      <c r="A42" s="77"/>
      <c r="B42" s="79"/>
      <c r="C42" s="79"/>
      <c r="D42" s="79"/>
      <c r="E42" s="79"/>
      <c r="F42" s="79"/>
      <c r="G42" s="79"/>
      <c r="H42" s="79"/>
      <c r="I42" s="80"/>
    </row>
    <row r="43" spans="1:9">
      <c r="A43" s="95" t="s">
        <v>69</v>
      </c>
      <c r="B43" s="663" t="s">
        <v>378</v>
      </c>
      <c r="C43" s="664"/>
      <c r="D43" s="79"/>
      <c r="E43" s="79"/>
      <c r="F43" s="79"/>
      <c r="G43" s="79"/>
      <c r="H43" s="79"/>
      <c r="I43" s="80"/>
    </row>
    <row r="44" spans="1:9" ht="15" customHeight="1">
      <c r="A44" s="90" t="s">
        <v>379</v>
      </c>
      <c r="B44" s="665">
        <v>643927</v>
      </c>
      <c r="C44" s="666"/>
      <c r="D44" s="79"/>
      <c r="E44" s="79"/>
      <c r="F44" s="79"/>
      <c r="G44" s="79"/>
      <c r="H44" s="79"/>
      <c r="I44" s="80"/>
    </row>
    <row r="45" spans="1:9" ht="15" customHeight="1">
      <c r="A45" s="90" t="s">
        <v>380</v>
      </c>
      <c r="B45" s="665">
        <v>11017567.234107358</v>
      </c>
      <c r="C45" s="666"/>
      <c r="D45" s="79"/>
      <c r="E45" s="79"/>
      <c r="F45" s="79"/>
      <c r="G45" s="79"/>
      <c r="H45" s="79"/>
      <c r="I45" s="80"/>
    </row>
    <row r="46" spans="1:9">
      <c r="A46" s="93" t="s">
        <v>381</v>
      </c>
      <c r="B46" s="667">
        <f>SUM(B44:B45)</f>
        <v>11661494.234107358</v>
      </c>
      <c r="C46" s="668"/>
      <c r="D46" s="79"/>
      <c r="E46" s="79"/>
      <c r="F46" s="79"/>
      <c r="G46" s="153"/>
      <c r="H46" s="79"/>
      <c r="I46" s="80"/>
    </row>
    <row r="47" spans="1:9" ht="14.25" customHeight="1">
      <c r="A47" s="77"/>
      <c r="B47" s="79"/>
      <c r="C47" s="79"/>
      <c r="D47" s="79"/>
      <c r="E47" s="79"/>
      <c r="F47" s="79"/>
      <c r="G47" s="79"/>
      <c r="H47" s="79"/>
      <c r="I47" s="80"/>
    </row>
    <row r="48" spans="1:9" ht="14.25" customHeight="1">
      <c r="A48" s="77"/>
      <c r="B48" s="79"/>
      <c r="C48" s="79"/>
      <c r="D48" s="79"/>
      <c r="E48" s="79"/>
      <c r="F48" s="79"/>
      <c r="G48" s="79"/>
      <c r="H48" s="79"/>
      <c r="I48" s="80"/>
    </row>
    <row r="49" spans="1:9" ht="15.75" thickBot="1">
      <c r="A49" s="77" t="s">
        <v>382</v>
      </c>
      <c r="B49" s="79"/>
      <c r="C49" s="79"/>
      <c r="D49" s="79"/>
      <c r="E49" s="79"/>
      <c r="F49" s="79"/>
      <c r="G49" s="79"/>
      <c r="H49" s="79"/>
      <c r="I49" s="80"/>
    </row>
    <row r="50" spans="1:9">
      <c r="A50" s="74"/>
      <c r="B50" s="75"/>
      <c r="C50" s="75"/>
      <c r="D50" s="75"/>
      <c r="E50" s="75"/>
      <c r="F50" s="75"/>
      <c r="G50" s="76"/>
      <c r="H50" s="79"/>
      <c r="I50" s="80"/>
    </row>
    <row r="51" spans="1:9">
      <c r="A51" s="77"/>
      <c r="B51" s="79"/>
      <c r="C51" s="79"/>
      <c r="D51" s="79"/>
      <c r="E51" s="79"/>
      <c r="F51" s="79"/>
      <c r="G51" s="80"/>
      <c r="H51" s="79"/>
      <c r="I51" s="80"/>
    </row>
    <row r="52" spans="1:9">
      <c r="A52" s="77"/>
      <c r="B52" s="79"/>
      <c r="C52" s="79"/>
      <c r="D52" s="79"/>
      <c r="E52" s="79"/>
      <c r="F52" s="79"/>
      <c r="G52" s="80"/>
      <c r="H52" s="79"/>
      <c r="I52" s="80"/>
    </row>
    <row r="53" spans="1:9" ht="15.75" thickBot="1">
      <c r="A53" s="96"/>
      <c r="B53" s="97"/>
      <c r="C53" s="97"/>
      <c r="D53" s="97"/>
      <c r="E53" s="97"/>
      <c r="F53" s="97"/>
      <c r="G53" s="98"/>
      <c r="H53" s="79"/>
      <c r="I53" s="80"/>
    </row>
    <row r="54" spans="1:9" ht="15" customHeight="1" thickBot="1">
      <c r="A54" s="96"/>
      <c r="B54" s="97"/>
      <c r="C54" s="97"/>
      <c r="D54" s="97"/>
      <c r="E54" s="97"/>
      <c r="F54" s="97"/>
      <c r="G54" s="97"/>
      <c r="H54" s="97"/>
      <c r="I54" s="98"/>
    </row>
    <row r="55" spans="1:9" ht="13.5" customHeight="1">
      <c r="A55" s="79"/>
      <c r="B55" s="79"/>
      <c r="C55" s="79"/>
      <c r="D55" s="79"/>
      <c r="E55" s="79"/>
      <c r="F55" s="79"/>
      <c r="G55" s="79"/>
      <c r="H55" s="79"/>
      <c r="I55" s="79"/>
    </row>
    <row r="56" spans="1:9" ht="13.5" customHeight="1">
      <c r="A56" s="99" t="s">
        <v>383</v>
      </c>
      <c r="B56" s="100"/>
      <c r="C56" s="101"/>
      <c r="D56" s="101"/>
      <c r="E56" s="101"/>
      <c r="F56" s="101"/>
      <c r="G56" s="101"/>
      <c r="H56" s="101"/>
      <c r="I56" s="101"/>
    </row>
    <row r="57" spans="1:9" ht="12" customHeight="1">
      <c r="A57" s="102" t="s">
        <v>384</v>
      </c>
      <c r="B57" s="103"/>
      <c r="C57" s="101"/>
      <c r="D57" s="101"/>
      <c r="E57" s="101"/>
      <c r="F57" s="101"/>
      <c r="G57" s="101"/>
      <c r="H57" s="101"/>
      <c r="I57" s="101"/>
    </row>
    <row r="58" spans="1:9" ht="12" customHeight="1">
      <c r="A58" s="102" t="s">
        <v>385</v>
      </c>
      <c r="B58" s="103"/>
      <c r="C58" s="101"/>
      <c r="D58" s="101"/>
      <c r="E58" s="101"/>
      <c r="F58" s="101"/>
      <c r="G58" s="101"/>
      <c r="H58" s="101"/>
      <c r="I58" s="101"/>
    </row>
    <row r="59" spans="1:9" ht="12" customHeight="1">
      <c r="A59" s="102" t="s">
        <v>386</v>
      </c>
      <c r="B59" s="103"/>
      <c r="C59" s="101"/>
      <c r="D59" s="101"/>
      <c r="E59" s="101"/>
      <c r="F59" s="101"/>
      <c r="G59" s="101"/>
      <c r="H59" s="101"/>
      <c r="I59" s="101"/>
    </row>
    <row r="60" spans="1:9" ht="13.5" customHeight="1"/>
  </sheetData>
  <mergeCells count="16">
    <mergeCell ref="A30:A31"/>
    <mergeCell ref="B30:B31"/>
    <mergeCell ref="C30:G30"/>
    <mergeCell ref="A2:I2"/>
    <mergeCell ref="A3:H3"/>
    <mergeCell ref="A4:H4"/>
    <mergeCell ref="A5:I5"/>
    <mergeCell ref="A6:I6"/>
    <mergeCell ref="A7:I7"/>
    <mergeCell ref="B43:C43"/>
    <mergeCell ref="B44:C44"/>
    <mergeCell ref="B45:C45"/>
    <mergeCell ref="B46:C46"/>
    <mergeCell ref="B21:F21"/>
    <mergeCell ref="D23:E23"/>
    <mergeCell ref="D25:E25"/>
  </mergeCells>
  <printOptions horizontalCentered="1"/>
  <pageMargins left="0" right="0" top="0.98425196850393704" bottom="0.55118110236220474" header="0.31496062992125984" footer="0.31496062992125984"/>
  <pageSetup paperSize="9" scale="77" orientation="portrait" r:id="rId1"/>
  <drawing r:id="rId2"/>
</worksheet>
</file>

<file path=xl/worksheets/sheet2.xml><?xml version="1.0" encoding="utf-8"?>
<worksheet xmlns="http://schemas.openxmlformats.org/spreadsheetml/2006/main" xmlns:r="http://schemas.openxmlformats.org/officeDocument/2006/relationships">
  <sheetPr>
    <tabColor rgb="FF92D050"/>
    <pageSetUpPr fitToPage="1"/>
  </sheetPr>
  <dimension ref="A1:AD113"/>
  <sheetViews>
    <sheetView showGridLines="0" topLeftCell="A7" zoomScaleNormal="100" zoomScaleSheetLayoutView="80" workbookViewId="0">
      <selection activeCell="F56" sqref="F56"/>
    </sheetView>
  </sheetViews>
  <sheetFormatPr baseColWidth="10" defaultColWidth="11.42578125" defaultRowHeight="15"/>
  <cols>
    <col min="1" max="1" width="75.28515625" style="1" customWidth="1"/>
    <col min="2" max="2" width="15.140625" style="1" customWidth="1"/>
    <col min="3" max="3" width="15.5703125" style="1" customWidth="1"/>
    <col min="4" max="16384" width="11.42578125" style="1"/>
  </cols>
  <sheetData>
    <row r="1" spans="1:3" ht="60" customHeight="1" thickBot="1">
      <c r="A1" s="10"/>
      <c r="B1" s="402"/>
      <c r="C1" s="10"/>
    </row>
    <row r="2" spans="1:3" ht="19.5" thickBot="1">
      <c r="A2" s="415" t="s">
        <v>0</v>
      </c>
      <c r="B2" s="416"/>
      <c r="C2" s="417"/>
    </row>
    <row r="3" spans="1:3" ht="15.75">
      <c r="A3" s="418" t="s">
        <v>1</v>
      </c>
      <c r="B3" s="419"/>
      <c r="C3" s="2" t="s">
        <v>2</v>
      </c>
    </row>
    <row r="4" spans="1:3" ht="21.75" thickBot="1">
      <c r="A4" s="420" t="s">
        <v>3</v>
      </c>
      <c r="B4" s="421"/>
      <c r="C4" s="172">
        <v>2025</v>
      </c>
    </row>
    <row r="5" spans="1:3">
      <c r="A5" s="422" t="s">
        <v>4</v>
      </c>
      <c r="B5" s="423"/>
      <c r="C5" s="424"/>
    </row>
    <row r="6" spans="1:3">
      <c r="A6" s="425" t="s">
        <v>5</v>
      </c>
      <c r="B6" s="426"/>
      <c r="C6" s="427"/>
    </row>
    <row r="7" spans="1:3" ht="23.25" customHeight="1">
      <c r="A7" s="428" t="s">
        <v>6</v>
      </c>
      <c r="B7" s="429"/>
      <c r="C7" s="430"/>
    </row>
    <row r="8" spans="1:3">
      <c r="A8" s="409" t="s">
        <v>7</v>
      </c>
      <c r="B8" s="410"/>
      <c r="C8" s="411"/>
    </row>
    <row r="9" spans="1:3" ht="36.75" customHeight="1">
      <c r="A9" s="231"/>
      <c r="B9" s="225">
        <v>2025</v>
      </c>
      <c r="C9" s="232" t="s">
        <v>477</v>
      </c>
    </row>
    <row r="10" spans="1:3">
      <c r="A10" s="412" t="s">
        <v>8</v>
      </c>
      <c r="B10" s="413"/>
      <c r="C10" s="414"/>
    </row>
    <row r="11" spans="1:3" ht="15" customHeight="1">
      <c r="A11" s="4" t="s">
        <v>9</v>
      </c>
      <c r="B11" s="11">
        <v>42272928.387714706</v>
      </c>
      <c r="C11" s="170">
        <v>38599848.199147001</v>
      </c>
    </row>
    <row r="12" spans="1:3" ht="15" customHeight="1">
      <c r="A12" s="6" t="s">
        <v>10</v>
      </c>
      <c r="B12" s="7">
        <v>24844881.857714705</v>
      </c>
      <c r="C12" s="8">
        <v>7066163.3191470001</v>
      </c>
    </row>
    <row r="13" spans="1:3" ht="15" customHeight="1">
      <c r="A13" s="340" t="s">
        <v>11</v>
      </c>
      <c r="B13" s="7">
        <v>17428046.530000001</v>
      </c>
      <c r="C13" s="8">
        <v>31533684.879999999</v>
      </c>
    </row>
    <row r="14" spans="1:3" ht="15" hidden="1" customHeight="1">
      <c r="A14" s="331" t="s">
        <v>12</v>
      </c>
      <c r="B14" s="11">
        <v>0</v>
      </c>
      <c r="C14" s="170">
        <v>0</v>
      </c>
    </row>
    <row r="15" spans="1:3" ht="15" hidden="1" customHeight="1">
      <c r="A15" s="331" t="s">
        <v>13</v>
      </c>
      <c r="B15" s="11">
        <v>0</v>
      </c>
      <c r="C15" s="11">
        <v>0</v>
      </c>
    </row>
    <row r="16" spans="1:3" ht="15" customHeight="1">
      <c r="A16" s="331" t="s">
        <v>14</v>
      </c>
      <c r="B16" s="11">
        <v>-9015799.5373798423</v>
      </c>
      <c r="C16" s="170">
        <v>-8549018.9501405954</v>
      </c>
    </row>
    <row r="17" spans="1:11" ht="15" hidden="1" customHeight="1">
      <c r="A17" s="13" t="s">
        <v>15</v>
      </c>
      <c r="B17" s="7">
        <v>0</v>
      </c>
      <c r="C17" s="8">
        <v>0</v>
      </c>
    </row>
    <row r="18" spans="1:11" ht="15" customHeight="1">
      <c r="A18" s="13" t="s">
        <v>16</v>
      </c>
      <c r="B18" s="7">
        <v>-10110799.537379842</v>
      </c>
      <c r="C18" s="8">
        <v>-9644018.9501405954</v>
      </c>
    </row>
    <row r="19" spans="1:11" ht="15" customHeight="1">
      <c r="A19" s="13" t="s">
        <v>17</v>
      </c>
      <c r="B19" s="7">
        <v>1200000</v>
      </c>
      <c r="C19" s="8">
        <v>1200000</v>
      </c>
    </row>
    <row r="20" spans="1:11" ht="15" customHeight="1">
      <c r="A20" s="13" t="s">
        <v>18</v>
      </c>
      <c r="B20" s="7">
        <v>-105000</v>
      </c>
      <c r="C20" s="8">
        <v>-105000</v>
      </c>
    </row>
    <row r="21" spans="1:11" ht="15" hidden="1" customHeight="1">
      <c r="A21" s="13" t="s">
        <v>19</v>
      </c>
      <c r="B21" s="7">
        <v>0</v>
      </c>
      <c r="C21" s="8">
        <v>0</v>
      </c>
    </row>
    <row r="22" spans="1:11" s="10" customFormat="1" ht="15" customHeight="1">
      <c r="A22" s="332" t="s">
        <v>20</v>
      </c>
      <c r="B22" s="333">
        <v>26049899.48</v>
      </c>
      <c r="C22" s="226">
        <v>26239899.48</v>
      </c>
      <c r="D22" s="1"/>
      <c r="E22" s="1"/>
      <c r="F22" s="1"/>
      <c r="G22" s="1"/>
      <c r="H22" s="1"/>
      <c r="I22" s="1"/>
      <c r="J22" s="1"/>
      <c r="K22" s="1"/>
    </row>
    <row r="23" spans="1:11" ht="15" customHeight="1">
      <c r="A23" s="13" t="s">
        <v>21</v>
      </c>
      <c r="B23" s="7">
        <v>472544.48</v>
      </c>
      <c r="C23" s="8">
        <v>472544.48</v>
      </c>
    </row>
    <row r="24" spans="1:11" ht="15" customHeight="1">
      <c r="A24" s="13" t="s">
        <v>22</v>
      </c>
      <c r="B24" s="7">
        <v>25577355</v>
      </c>
      <c r="C24" s="8">
        <v>25767355</v>
      </c>
    </row>
    <row r="25" spans="1:11" s="10" customFormat="1" ht="15" customHeight="1">
      <c r="A25" s="331" t="s">
        <v>23</v>
      </c>
      <c r="B25" s="11">
        <v>-43140257.760128386</v>
      </c>
      <c r="C25" s="226">
        <v>-41154811.019921079</v>
      </c>
      <c r="D25" s="1"/>
      <c r="E25" s="1"/>
      <c r="F25" s="1"/>
      <c r="G25" s="1"/>
      <c r="H25" s="1"/>
      <c r="I25" s="1"/>
      <c r="J25" s="1"/>
      <c r="K25" s="1"/>
    </row>
    <row r="26" spans="1:11" ht="15" customHeight="1">
      <c r="A26" s="13" t="s">
        <v>24</v>
      </c>
      <c r="B26" s="7">
        <v>-31478763.526021026</v>
      </c>
      <c r="C26" s="8">
        <v>-29571974.698037419</v>
      </c>
    </row>
    <row r="27" spans="1:11" ht="15" customHeight="1">
      <c r="A27" s="13" t="s">
        <v>25</v>
      </c>
      <c r="B27" s="7">
        <v>-11661494.234107358</v>
      </c>
      <c r="C27" s="8">
        <v>-11582836.321883658</v>
      </c>
    </row>
    <row r="28" spans="1:11" ht="15" hidden="1" customHeight="1">
      <c r="A28" s="13" t="s">
        <v>26</v>
      </c>
      <c r="B28" s="7">
        <v>0</v>
      </c>
      <c r="C28" s="8">
        <v>0</v>
      </c>
    </row>
    <row r="29" spans="1:11" ht="15" customHeight="1">
      <c r="A29" s="331" t="s">
        <v>27</v>
      </c>
      <c r="B29" s="11">
        <v>-11422049.648314947</v>
      </c>
      <c r="C29" s="226">
        <v>-10893949.376875706</v>
      </c>
    </row>
    <row r="30" spans="1:11" ht="15" customHeight="1">
      <c r="A30" s="13" t="s">
        <v>28</v>
      </c>
      <c r="B30" s="7">
        <v>-11345853.318314947</v>
      </c>
      <c r="C30" s="8">
        <v>-10666959.726875706</v>
      </c>
    </row>
    <row r="31" spans="1:11" ht="15" customHeight="1">
      <c r="A31" s="13" t="s">
        <v>29</v>
      </c>
      <c r="B31" s="7">
        <v>-76196.33</v>
      </c>
      <c r="C31" s="8">
        <v>-226989.65</v>
      </c>
    </row>
    <row r="32" spans="1:11" ht="15" hidden="1" customHeight="1">
      <c r="A32" s="13" t="s">
        <v>30</v>
      </c>
      <c r="B32" s="7">
        <v>0</v>
      </c>
      <c r="C32" s="8">
        <v>0</v>
      </c>
    </row>
    <row r="33" spans="1:3" ht="15" hidden="1" customHeight="1">
      <c r="A33" s="13" t="s">
        <v>31</v>
      </c>
      <c r="B33" s="7">
        <v>0</v>
      </c>
      <c r="C33" s="8">
        <v>0</v>
      </c>
    </row>
    <row r="34" spans="1:3" ht="15" customHeight="1">
      <c r="A34" s="227" t="s">
        <v>32</v>
      </c>
      <c r="B34" s="11">
        <v>-7049376.4712229259</v>
      </c>
      <c r="C34" s="170">
        <v>-6137682.1372467177</v>
      </c>
    </row>
    <row r="35" spans="1:3" ht="15" customHeight="1">
      <c r="A35" s="13" t="s">
        <v>33</v>
      </c>
      <c r="B35" s="7">
        <v>-594115.62765757646</v>
      </c>
      <c r="C35" s="8">
        <v>-507579.27532424318</v>
      </c>
    </row>
    <row r="36" spans="1:3" ht="15" customHeight="1">
      <c r="A36" s="13" t="s">
        <v>34</v>
      </c>
      <c r="B36" s="7">
        <v>-6452433.2106053494</v>
      </c>
      <c r="C36" s="8">
        <v>-5627275.2289624745</v>
      </c>
    </row>
    <row r="37" spans="1:3" ht="15" customHeight="1">
      <c r="A37" s="13" t="s">
        <v>35</v>
      </c>
      <c r="B37" s="7">
        <v>-2827.6329600000008</v>
      </c>
      <c r="C37" s="8">
        <v>-2827.6329600000008</v>
      </c>
    </row>
    <row r="38" spans="1:3" ht="15" customHeight="1">
      <c r="A38" s="227" t="s">
        <v>36</v>
      </c>
      <c r="B38" s="333">
        <v>3219329.8297488661</v>
      </c>
      <c r="C38" s="226">
        <v>2616163.0725260838</v>
      </c>
    </row>
    <row r="39" spans="1:3" ht="15" hidden="1" customHeight="1">
      <c r="A39" s="227" t="s">
        <v>37</v>
      </c>
      <c r="B39" s="333">
        <v>0</v>
      </c>
      <c r="C39" s="226">
        <v>0</v>
      </c>
    </row>
    <row r="40" spans="1:3" ht="15" hidden="1" customHeight="1">
      <c r="A40" s="227" t="s">
        <v>38</v>
      </c>
      <c r="B40" s="333">
        <v>0</v>
      </c>
      <c r="C40" s="226">
        <v>0</v>
      </c>
    </row>
    <row r="41" spans="1:3" ht="15" hidden="1" customHeight="1">
      <c r="A41" s="13" t="s">
        <v>39</v>
      </c>
      <c r="B41" s="7">
        <v>0</v>
      </c>
      <c r="C41" s="8">
        <v>0</v>
      </c>
    </row>
    <row r="42" spans="1:3" ht="15" hidden="1" customHeight="1">
      <c r="A42" s="334" t="s">
        <v>40</v>
      </c>
      <c r="B42" s="62">
        <v>0</v>
      </c>
      <c r="C42" s="335">
        <v>0</v>
      </c>
    </row>
    <row r="43" spans="1:3" ht="15" hidden="1" customHeight="1">
      <c r="A43" s="334" t="s">
        <v>41</v>
      </c>
      <c r="B43" s="336">
        <v>0</v>
      </c>
      <c r="C43" s="337">
        <v>0</v>
      </c>
    </row>
    <row r="44" spans="1:3" ht="15" hidden="1" customHeight="1">
      <c r="A44" s="334" t="s">
        <v>42</v>
      </c>
      <c r="B44" s="62">
        <v>0</v>
      </c>
      <c r="C44" s="335">
        <v>0</v>
      </c>
    </row>
    <row r="45" spans="1:3" ht="15" hidden="1" customHeight="1">
      <c r="A45" s="13" t="s">
        <v>43</v>
      </c>
      <c r="B45" s="7">
        <v>0</v>
      </c>
      <c r="C45" s="8">
        <v>0</v>
      </c>
    </row>
    <row r="46" spans="1:3" ht="15" hidden="1" customHeight="1">
      <c r="A46" s="19" t="s">
        <v>40</v>
      </c>
      <c r="B46" s="20">
        <v>0</v>
      </c>
      <c r="C46" s="21">
        <v>0</v>
      </c>
    </row>
    <row r="47" spans="1:3" ht="15" hidden="1" customHeight="1">
      <c r="A47" s="19" t="s">
        <v>41</v>
      </c>
      <c r="B47" s="20">
        <v>0</v>
      </c>
      <c r="C47" s="21">
        <v>0</v>
      </c>
    </row>
    <row r="48" spans="1:3" ht="15" hidden="1" customHeight="1">
      <c r="A48" s="19" t="s">
        <v>42</v>
      </c>
      <c r="B48" s="20">
        <v>0</v>
      </c>
      <c r="C48" s="21">
        <v>0</v>
      </c>
    </row>
    <row r="49" spans="1:3" ht="15" hidden="1" customHeight="1">
      <c r="A49" s="227" t="s">
        <v>44</v>
      </c>
      <c r="B49" s="62">
        <v>0</v>
      </c>
      <c r="C49" s="335">
        <v>0</v>
      </c>
    </row>
    <row r="50" spans="1:3" ht="15" hidden="1" customHeight="1">
      <c r="A50" s="227" t="s">
        <v>45</v>
      </c>
      <c r="B50" s="333">
        <v>0</v>
      </c>
      <c r="C50" s="226">
        <v>0</v>
      </c>
    </row>
    <row r="51" spans="1:3" ht="15" hidden="1" customHeight="1">
      <c r="A51" s="13" t="s">
        <v>46</v>
      </c>
      <c r="B51" s="7">
        <v>0</v>
      </c>
      <c r="C51" s="8">
        <v>0</v>
      </c>
    </row>
    <row r="52" spans="1:3" ht="15" hidden="1" customHeight="1">
      <c r="A52" s="13" t="s">
        <v>47</v>
      </c>
      <c r="B52" s="7">
        <v>0</v>
      </c>
      <c r="C52" s="8">
        <v>0</v>
      </c>
    </row>
    <row r="53" spans="1:3" ht="15" hidden="1" customHeight="1">
      <c r="A53" s="13" t="s">
        <v>48</v>
      </c>
      <c r="B53" s="7">
        <v>0</v>
      </c>
      <c r="C53" s="8">
        <v>0</v>
      </c>
    </row>
    <row r="54" spans="1:3" ht="15" customHeight="1">
      <c r="A54" s="227" t="s">
        <v>49</v>
      </c>
      <c r="B54" s="11">
        <v>0</v>
      </c>
      <c r="C54" s="170">
        <v>-4543.7800000000007</v>
      </c>
    </row>
    <row r="55" spans="1:3" ht="15" customHeight="1">
      <c r="A55" s="13" t="s">
        <v>50</v>
      </c>
      <c r="B55" s="7">
        <v>0</v>
      </c>
      <c r="C55" s="8">
        <v>-10443.18</v>
      </c>
    </row>
    <row r="56" spans="1:3" ht="15" customHeight="1">
      <c r="A56" s="13" t="s">
        <v>51</v>
      </c>
      <c r="B56" s="7">
        <v>0</v>
      </c>
      <c r="C56" s="8">
        <v>5899.4</v>
      </c>
    </row>
    <row r="57" spans="1:3" ht="15" customHeight="1">
      <c r="A57" s="22" t="s">
        <v>52</v>
      </c>
      <c r="B57" s="23">
        <v>914674.28041747119</v>
      </c>
      <c r="C57" s="171">
        <v>715905.48748899042</v>
      </c>
    </row>
    <row r="58" spans="1:3" ht="15" customHeight="1">
      <c r="A58" s="227" t="s">
        <v>53</v>
      </c>
      <c r="B58" s="11">
        <v>628410.67106438405</v>
      </c>
      <c r="C58" s="170">
        <v>903077.6783210265</v>
      </c>
    </row>
    <row r="59" spans="1:3" ht="15" hidden="1" customHeight="1">
      <c r="A59" s="13" t="s">
        <v>54</v>
      </c>
      <c r="B59" s="7">
        <v>0</v>
      </c>
      <c r="C59" s="8">
        <v>0</v>
      </c>
    </row>
    <row r="60" spans="1:3" ht="15" customHeight="1">
      <c r="A60" s="13" t="s">
        <v>55</v>
      </c>
      <c r="B60" s="7">
        <v>628410.67106438405</v>
      </c>
      <c r="C60" s="8">
        <v>903077.6783210265</v>
      </c>
    </row>
    <row r="61" spans="1:3" ht="15" hidden="1" customHeight="1">
      <c r="A61" s="13" t="s">
        <v>56</v>
      </c>
      <c r="B61" s="7">
        <v>0</v>
      </c>
      <c r="C61" s="8">
        <v>0</v>
      </c>
    </row>
    <row r="62" spans="1:3" ht="15" customHeight="1">
      <c r="A62" s="227" t="s">
        <v>57</v>
      </c>
      <c r="B62" s="11">
        <v>-2155559.4435174321</v>
      </c>
      <c r="C62" s="170">
        <v>-2128122.6050718506</v>
      </c>
    </row>
    <row r="63" spans="1:3" ht="15" hidden="1" customHeight="1">
      <c r="A63" s="13" t="s">
        <v>58</v>
      </c>
      <c r="B63" s="7">
        <v>0</v>
      </c>
      <c r="C63" s="8">
        <v>0</v>
      </c>
    </row>
    <row r="64" spans="1:3" ht="15" customHeight="1">
      <c r="A64" s="13" t="s">
        <v>59</v>
      </c>
      <c r="B64" s="7">
        <v>-2155559.4435174321</v>
      </c>
      <c r="C64" s="8">
        <v>-2128122.6050718506</v>
      </c>
    </row>
    <row r="65" spans="1:3" ht="15" hidden="1" customHeight="1">
      <c r="A65" s="13" t="s">
        <v>60</v>
      </c>
      <c r="B65" s="7">
        <v>0</v>
      </c>
      <c r="C65" s="8">
        <v>0</v>
      </c>
    </row>
    <row r="66" spans="1:3" ht="15" hidden="1" customHeight="1">
      <c r="A66" s="227" t="s">
        <v>61</v>
      </c>
      <c r="B66" s="11">
        <v>0</v>
      </c>
      <c r="C66" s="170">
        <v>0</v>
      </c>
    </row>
    <row r="67" spans="1:3" ht="15" hidden="1" customHeight="1">
      <c r="A67" s="227" t="s">
        <v>62</v>
      </c>
      <c r="B67" s="11">
        <v>0</v>
      </c>
      <c r="C67" s="170">
        <v>0</v>
      </c>
    </row>
    <row r="68" spans="1:3" ht="15" hidden="1" customHeight="1">
      <c r="A68" s="227" t="s">
        <v>63</v>
      </c>
      <c r="B68" s="11">
        <v>0</v>
      </c>
      <c r="C68" s="170">
        <v>0</v>
      </c>
    </row>
    <row r="69" spans="1:3" ht="15" customHeight="1">
      <c r="A69" s="227" t="s">
        <v>64</v>
      </c>
      <c r="B69" s="11">
        <v>1612474.505363082</v>
      </c>
      <c r="C69" s="170">
        <v>1626809.6795568045</v>
      </c>
    </row>
    <row r="70" spans="1:3" ht="15" customHeight="1">
      <c r="A70" s="228" t="s">
        <v>80</v>
      </c>
      <c r="B70" s="18">
        <v>85325.732910034014</v>
      </c>
      <c r="C70" s="229">
        <v>401764.75280598039</v>
      </c>
    </row>
    <row r="71" spans="1:3" ht="15" customHeight="1">
      <c r="A71" s="228" t="s">
        <v>81</v>
      </c>
      <c r="B71" s="18">
        <v>1000000.0133275052</v>
      </c>
      <c r="C71" s="229">
        <v>1117670.2402949708</v>
      </c>
    </row>
    <row r="72" spans="1:3" ht="15" customHeight="1">
      <c r="A72" s="227" t="s">
        <v>65</v>
      </c>
      <c r="B72" s="338">
        <v>0</v>
      </c>
      <c r="C72" s="339">
        <v>0</v>
      </c>
    </row>
    <row r="73" spans="1:3" ht="15" hidden="1" customHeight="1">
      <c r="A73" s="228" t="s">
        <v>79</v>
      </c>
      <c r="B73" s="18">
        <v>1000000.0133275052</v>
      </c>
      <c r="C73" s="229">
        <v>1117670.2402949708</v>
      </c>
    </row>
    <row r="74" spans="1:3" ht="15" hidden="1" customHeight="1">
      <c r="A74" s="227" t="s">
        <v>66</v>
      </c>
      <c r="B74" s="338">
        <v>0</v>
      </c>
      <c r="C74" s="339">
        <v>0</v>
      </c>
    </row>
    <row r="75" spans="1:3" ht="15" hidden="1" customHeight="1">
      <c r="A75" s="227" t="s">
        <v>67</v>
      </c>
      <c r="B75" s="338">
        <v>0</v>
      </c>
      <c r="C75" s="339">
        <v>0</v>
      </c>
    </row>
    <row r="76" spans="1:3" ht="15" customHeight="1" thickBot="1">
      <c r="A76" s="24" t="s">
        <v>68</v>
      </c>
      <c r="B76" s="25">
        <v>1000000.0133275052</v>
      </c>
      <c r="C76" s="230">
        <v>1117670.2402949708</v>
      </c>
    </row>
    <row r="77" spans="1:3">
      <c r="A77" s="10"/>
      <c r="B77" s="10"/>
      <c r="C77" s="10"/>
    </row>
    <row r="78" spans="1:3" s="16" customFormat="1" ht="15.75">
      <c r="A78" s="43"/>
      <c r="B78" s="371"/>
      <c r="C78" s="372"/>
    </row>
    <row r="90" spans="1:3" s="9" customFormat="1" ht="17.25" customHeight="1">
      <c r="A90" s="1"/>
      <c r="B90" s="1"/>
      <c r="C90" s="1"/>
    </row>
    <row r="91" spans="1:3" s="9" customFormat="1" ht="17.25" customHeight="1">
      <c r="A91" s="1"/>
      <c r="B91" s="1"/>
      <c r="C91" s="1"/>
    </row>
    <row r="92" spans="1:3" s="9" customFormat="1" ht="17.25" customHeight="1">
      <c r="A92" s="26"/>
      <c r="B92"/>
      <c r="C92"/>
    </row>
    <row r="93" spans="1:3" ht="17.25" customHeight="1">
      <c r="A93" s="26"/>
      <c r="B93"/>
      <c r="C93"/>
    </row>
    <row r="94" spans="1:3">
      <c r="A94"/>
      <c r="B94"/>
      <c r="C94"/>
    </row>
    <row r="95" spans="1:3" ht="81" customHeight="1">
      <c r="A95"/>
      <c r="B95"/>
      <c r="C95"/>
    </row>
    <row r="96" spans="1:3">
      <c r="A96"/>
      <c r="B96"/>
      <c r="C96"/>
    </row>
    <row r="97" spans="1:3">
      <c r="A97"/>
      <c r="B97"/>
      <c r="C97"/>
    </row>
    <row r="98" spans="1:3">
      <c r="A98"/>
      <c r="B98"/>
      <c r="C98"/>
    </row>
    <row r="99" spans="1:3">
      <c r="A99"/>
      <c r="B99"/>
      <c r="C99"/>
    </row>
    <row r="100" spans="1:3">
      <c r="A100"/>
      <c r="B100"/>
      <c r="C100"/>
    </row>
    <row r="101" spans="1:3">
      <c r="A101"/>
      <c r="B101"/>
      <c r="C101"/>
    </row>
    <row r="102" spans="1:3">
      <c r="A102"/>
      <c r="B102"/>
      <c r="C102"/>
    </row>
    <row r="103" spans="1:3">
      <c r="A103"/>
      <c r="B103"/>
      <c r="C103"/>
    </row>
    <row r="104" spans="1:3" ht="30" customHeight="1">
      <c r="A104"/>
      <c r="B104"/>
      <c r="C104"/>
    </row>
    <row r="105" spans="1:3">
      <c r="A105"/>
      <c r="B105"/>
      <c r="C105"/>
    </row>
    <row r="106" spans="1:3">
      <c r="A106"/>
      <c r="B106"/>
      <c r="C106"/>
    </row>
    <row r="107" spans="1:3">
      <c r="A107"/>
      <c r="B107"/>
      <c r="C107"/>
    </row>
    <row r="108" spans="1:3">
      <c r="A108"/>
      <c r="B108"/>
      <c r="C108"/>
    </row>
    <row r="109" spans="1:3">
      <c r="A109"/>
      <c r="B109"/>
      <c r="C109"/>
    </row>
    <row r="110" spans="1:3">
      <c r="A110"/>
      <c r="B110"/>
      <c r="C110"/>
    </row>
    <row r="111" spans="1:3">
      <c r="A111"/>
      <c r="B111"/>
      <c r="C111"/>
    </row>
    <row r="112" spans="1:3" ht="18.75" customHeight="1">
      <c r="A112"/>
      <c r="B112"/>
      <c r="C112"/>
    </row>
    <row r="113" spans="1:3" ht="27" customHeight="1">
      <c r="A113"/>
      <c r="B113"/>
      <c r="C113"/>
    </row>
  </sheetData>
  <mergeCells count="8">
    <mergeCell ref="A8:C8"/>
    <mergeCell ref="A10:C10"/>
    <mergeCell ref="A2:C2"/>
    <mergeCell ref="A3:B3"/>
    <mergeCell ref="A4:B4"/>
    <mergeCell ref="A5:C5"/>
    <mergeCell ref="A6:C6"/>
    <mergeCell ref="A7:C7"/>
  </mergeCells>
  <printOptions horizontalCentered="1"/>
  <pageMargins left="0.19685039370078741" right="0.19685039370078741" top="0.55118110236220474" bottom="0.55118110236220474" header="0.31496062992125984" footer="0.31496062992125984"/>
  <pageSetup paperSize="9" scale="86" orientation="portrait" r:id="rId1"/>
  <drawing r:id="rId2"/>
</worksheet>
</file>

<file path=xl/worksheets/sheet3.xml><?xml version="1.0" encoding="utf-8"?>
<worksheet xmlns="http://schemas.openxmlformats.org/spreadsheetml/2006/main" xmlns:r="http://schemas.openxmlformats.org/officeDocument/2006/relationships">
  <sheetPr>
    <tabColor rgb="FF92D050"/>
  </sheetPr>
  <dimension ref="A1:I105"/>
  <sheetViews>
    <sheetView showGridLines="0" topLeftCell="B25" zoomScaleNormal="100" zoomScaleSheetLayoutView="85" workbookViewId="0">
      <selection activeCell="I9" sqref="I9"/>
    </sheetView>
  </sheetViews>
  <sheetFormatPr baseColWidth="10" defaultRowHeight="15" outlineLevelRow="1"/>
  <cols>
    <col min="1" max="1" width="3.7109375" style="43" hidden="1" customWidth="1"/>
    <col min="2" max="2" width="99.7109375" customWidth="1"/>
    <col min="3" max="4" width="20.42578125" customWidth="1"/>
    <col min="5" max="5" width="3.7109375" style="43" customWidth="1"/>
    <col min="6" max="8" width="14.5703125" style="43" customWidth="1"/>
    <col min="9" max="9" width="17.28515625" style="43" customWidth="1"/>
  </cols>
  <sheetData>
    <row r="1" spans="1:9" s="26" customFormat="1" ht="60" customHeight="1" thickBot="1">
      <c r="A1" s="43"/>
      <c r="B1" s="43"/>
      <c r="C1" s="43"/>
      <c r="D1" s="402"/>
      <c r="E1" s="43"/>
      <c r="F1" s="43"/>
      <c r="G1" s="43"/>
      <c r="H1" s="43"/>
      <c r="I1" s="43"/>
    </row>
    <row r="2" spans="1:9" s="26" customFormat="1" ht="19.5" thickBot="1">
      <c r="A2" s="43"/>
      <c r="B2" s="415" t="s">
        <v>462</v>
      </c>
      <c r="C2" s="416"/>
      <c r="D2" s="417"/>
      <c r="E2" s="43"/>
      <c r="F2" s="43"/>
      <c r="G2" s="43"/>
      <c r="H2" s="43"/>
      <c r="I2" s="43"/>
    </row>
    <row r="3" spans="1:9" s="26" customFormat="1" ht="15.75">
      <c r="A3" s="43"/>
      <c r="B3" s="418" t="s">
        <v>1</v>
      </c>
      <c r="C3" s="419"/>
      <c r="D3" s="2" t="s">
        <v>2</v>
      </c>
      <c r="E3" s="43"/>
      <c r="F3" s="43"/>
      <c r="G3" s="43"/>
      <c r="H3" s="43"/>
      <c r="I3" s="43"/>
    </row>
    <row r="4" spans="1:9" s="26" customFormat="1" ht="21.75" thickBot="1">
      <c r="A4" s="43"/>
      <c r="B4" s="420" t="s">
        <v>3</v>
      </c>
      <c r="C4" s="421"/>
      <c r="D4" s="155">
        <f>'1.-2. Balance Ajustado'!C4</f>
        <v>2025</v>
      </c>
      <c r="E4" s="43"/>
      <c r="F4" s="43"/>
      <c r="G4" s="43"/>
      <c r="H4" s="43"/>
      <c r="I4" s="43"/>
    </row>
    <row r="5" spans="1:9" s="26" customFormat="1">
      <c r="A5" s="43"/>
      <c r="B5" s="422" t="s">
        <v>4</v>
      </c>
      <c r="C5" s="423"/>
      <c r="D5" s="424"/>
      <c r="E5" s="43"/>
      <c r="F5" s="43"/>
      <c r="G5" s="43"/>
      <c r="H5" s="43"/>
      <c r="I5" s="43"/>
    </row>
    <row r="6" spans="1:9" s="26" customFormat="1">
      <c r="A6" s="43"/>
      <c r="B6" s="425" t="s">
        <v>5</v>
      </c>
      <c r="C6" s="426"/>
      <c r="D6" s="427"/>
      <c r="E6" s="43"/>
      <c r="F6" s="43"/>
      <c r="G6" s="43"/>
      <c r="H6" s="43"/>
      <c r="I6" s="43"/>
    </row>
    <row r="7" spans="1:9" s="26" customFormat="1" ht="23.25">
      <c r="A7" s="43"/>
      <c r="B7" s="428" t="s">
        <v>463</v>
      </c>
      <c r="C7" s="429"/>
      <c r="D7" s="430"/>
      <c r="E7" s="43"/>
      <c r="F7" s="43"/>
      <c r="G7" s="43"/>
      <c r="H7" s="43"/>
      <c r="I7" s="43"/>
    </row>
    <row r="8" spans="1:9" s="43" customFormat="1" ht="15.75" thickBot="1">
      <c r="B8" s="439" t="s">
        <v>7</v>
      </c>
      <c r="C8" s="440"/>
      <c r="D8" s="441"/>
    </row>
    <row r="9" spans="1:9" ht="16.5" thickBot="1">
      <c r="B9" s="168"/>
      <c r="C9" s="169">
        <f>'1.-2. Balance Ajustado'!B10</f>
        <v>2025</v>
      </c>
      <c r="D9" s="169" t="str">
        <f>'1.-2. Balance Ajustado'!C10</f>
        <v>2024 (estimado)</v>
      </c>
    </row>
    <row r="10" spans="1:9">
      <c r="B10" s="257" t="s">
        <v>161</v>
      </c>
      <c r="C10" s="258">
        <v>1000000.0133275052</v>
      </c>
      <c r="D10" s="259">
        <v>1117670.2402949708</v>
      </c>
      <c r="F10" s="47"/>
      <c r="G10" s="362"/>
    </row>
    <row r="11" spans="1:9">
      <c r="B11" s="240" t="s">
        <v>162</v>
      </c>
      <c r="C11" s="233">
        <v>3744720.908564026</v>
      </c>
      <c r="D11" s="241">
        <v>3119754.3119146535</v>
      </c>
      <c r="F11" s="47"/>
      <c r="G11" s="362"/>
    </row>
    <row r="12" spans="1:9">
      <c r="B12" s="66" t="s">
        <v>163</v>
      </c>
      <c r="C12" s="147">
        <v>7049376.4712229259</v>
      </c>
      <c r="D12" s="149">
        <v>6137682.1372467177</v>
      </c>
      <c r="E12" s="144"/>
      <c r="G12" s="48"/>
    </row>
    <row r="13" spans="1:9">
      <c r="B13" s="66" t="s">
        <v>164</v>
      </c>
      <c r="C13" s="147">
        <v>0</v>
      </c>
      <c r="D13" s="149">
        <v>0</v>
      </c>
      <c r="G13" s="48"/>
    </row>
    <row r="14" spans="1:9" hidden="1" outlineLevel="1">
      <c r="B14" s="242" t="s">
        <v>165</v>
      </c>
      <c r="C14" s="235"/>
      <c r="D14" s="243"/>
      <c r="G14" s="48"/>
    </row>
    <row r="15" spans="1:9" collapsed="1">
      <c r="B15" s="244" t="s">
        <v>166</v>
      </c>
      <c r="C15" s="147">
        <v>-3219329.8297488661</v>
      </c>
      <c r="D15" s="149">
        <v>-2616163.0725260838</v>
      </c>
      <c r="G15" s="48"/>
    </row>
    <row r="16" spans="1:9" hidden="1" outlineLevel="1">
      <c r="B16" s="245" t="s">
        <v>167</v>
      </c>
      <c r="C16" s="235"/>
      <c r="D16" s="243"/>
      <c r="G16" s="48"/>
    </row>
    <row r="17" spans="2:8" hidden="1" outlineLevel="1">
      <c r="B17" s="245" t="s">
        <v>168</v>
      </c>
      <c r="C17" s="235"/>
      <c r="D17" s="243"/>
      <c r="G17" s="48"/>
    </row>
    <row r="18" spans="2:8" collapsed="1">
      <c r="B18" s="244" t="s">
        <v>169</v>
      </c>
      <c r="C18" s="147">
        <v>-628410.67106438405</v>
      </c>
      <c r="D18" s="149">
        <v>-903077.6783210265</v>
      </c>
      <c r="G18" s="48"/>
    </row>
    <row r="19" spans="2:8">
      <c r="B19" s="244" t="s">
        <v>170</v>
      </c>
      <c r="C19" s="147">
        <v>2155559.4435174321</v>
      </c>
      <c r="D19" s="149">
        <v>2128122.6050718506</v>
      </c>
      <c r="G19" s="48"/>
    </row>
    <row r="20" spans="2:8" hidden="1" outlineLevel="1">
      <c r="B20" s="245" t="s">
        <v>171</v>
      </c>
      <c r="C20" s="235"/>
      <c r="D20" s="243"/>
      <c r="G20" s="48"/>
    </row>
    <row r="21" spans="2:8" hidden="1" outlineLevel="1">
      <c r="B21" s="245" t="s">
        <v>172</v>
      </c>
      <c r="C21" s="235"/>
      <c r="D21" s="243"/>
      <c r="G21" s="48"/>
    </row>
    <row r="22" spans="2:8" collapsed="1">
      <c r="B22" s="244" t="s">
        <v>173</v>
      </c>
      <c r="C22" s="156">
        <v>-1612474.505363082</v>
      </c>
      <c r="D22" s="248">
        <v>-1626809.6795568045</v>
      </c>
      <c r="G22" s="48"/>
    </row>
    <row r="23" spans="2:8">
      <c r="B23" s="240" t="s">
        <v>174</v>
      </c>
      <c r="C23" s="236">
        <v>18509461.72519844</v>
      </c>
      <c r="D23" s="246">
        <v>-2838641.3272782583</v>
      </c>
      <c r="F23" s="47"/>
      <c r="G23" s="362"/>
    </row>
    <row r="24" spans="2:8">
      <c r="B24" s="66" t="s">
        <v>175</v>
      </c>
      <c r="C24" s="147">
        <v>0</v>
      </c>
      <c r="D24" s="149">
        <v>0</v>
      </c>
      <c r="G24" s="48"/>
    </row>
    <row r="25" spans="2:8">
      <c r="B25" s="66" t="s">
        <v>176</v>
      </c>
      <c r="C25" s="147">
        <v>18493908.923176397</v>
      </c>
      <c r="D25" s="149">
        <v>-906855.95175008755</v>
      </c>
      <c r="G25" s="48"/>
    </row>
    <row r="26" spans="2:8">
      <c r="B26" s="66" t="s">
        <v>177</v>
      </c>
      <c r="C26" s="147">
        <v>0</v>
      </c>
      <c r="D26" s="149">
        <v>170173.25</v>
      </c>
      <c r="G26" s="48"/>
    </row>
    <row r="27" spans="2:8">
      <c r="B27" s="244" t="s">
        <v>178</v>
      </c>
      <c r="C27" s="147">
        <v>15552.802022042684</v>
      </c>
      <c r="D27" s="149">
        <v>-2090113.0855281707</v>
      </c>
      <c r="G27" s="48"/>
    </row>
    <row r="28" spans="2:8">
      <c r="B28" s="244" t="s">
        <v>179</v>
      </c>
      <c r="C28" s="147">
        <v>0</v>
      </c>
      <c r="D28" s="149">
        <v>-11845.540000000037</v>
      </c>
      <c r="G28" s="48"/>
    </row>
    <row r="29" spans="2:8" hidden="1" outlineLevel="1">
      <c r="B29" s="245" t="s">
        <v>180</v>
      </c>
      <c r="C29" s="156"/>
      <c r="D29" s="248"/>
      <c r="G29" s="48"/>
      <c r="H29" s="44"/>
    </row>
    <row r="30" spans="2:8" collapsed="1">
      <c r="B30" s="240" t="s">
        <v>181</v>
      </c>
      <c r="C30" s="236">
        <v>-1527148.772453048</v>
      </c>
      <c r="D30" s="246">
        <v>-1225044.9267508241</v>
      </c>
      <c r="F30" s="47"/>
      <c r="G30" s="362"/>
      <c r="H30" s="44"/>
    </row>
    <row r="31" spans="2:8">
      <c r="B31" s="66" t="s">
        <v>182</v>
      </c>
      <c r="C31" s="156">
        <v>-2155559.4435174321</v>
      </c>
      <c r="D31" s="247">
        <v>-2128122.6050718506</v>
      </c>
      <c r="G31" s="48"/>
      <c r="H31" s="44"/>
    </row>
    <row r="32" spans="2:8" hidden="1" outlineLevel="1">
      <c r="B32" s="242" t="s">
        <v>183</v>
      </c>
      <c r="C32" s="237"/>
      <c r="D32" s="249"/>
      <c r="G32" s="48"/>
    </row>
    <row r="33" spans="2:7" collapsed="1">
      <c r="B33" s="66" t="s">
        <v>184</v>
      </c>
      <c r="C33" s="238">
        <v>628410.67106438405</v>
      </c>
      <c r="D33" s="250">
        <v>903077.6783210265</v>
      </c>
      <c r="G33" s="48"/>
    </row>
    <row r="34" spans="2:7" ht="15.75" thickBot="1">
      <c r="B34" s="244" t="s">
        <v>185</v>
      </c>
      <c r="C34" s="156">
        <v>0</v>
      </c>
      <c r="D34" s="248">
        <v>0</v>
      </c>
      <c r="G34" s="48"/>
    </row>
    <row r="35" spans="2:7" ht="15.75" hidden="1" outlineLevel="1" thickBot="1">
      <c r="B35" s="272" t="s">
        <v>186</v>
      </c>
      <c r="C35" s="273"/>
      <c r="D35" s="274"/>
      <c r="G35" s="48"/>
    </row>
    <row r="36" spans="2:7" ht="15.75" collapsed="1" thickBot="1">
      <c r="B36" s="263" t="s">
        <v>187</v>
      </c>
      <c r="C36" s="264">
        <v>21727033.874636926</v>
      </c>
      <c r="D36" s="265">
        <v>173738.29818054172</v>
      </c>
      <c r="F36" s="47"/>
      <c r="G36" s="362"/>
    </row>
    <row r="37" spans="2:7">
      <c r="B37" s="266" t="s">
        <v>188</v>
      </c>
      <c r="C37" s="267"/>
      <c r="D37" s="268"/>
      <c r="G37" s="48"/>
    </row>
    <row r="38" spans="2:7">
      <c r="B38" s="240" t="s">
        <v>189</v>
      </c>
      <c r="C38" s="233">
        <v>-19371532.280000001</v>
      </c>
      <c r="D38" s="241">
        <v>-18328164.923260804</v>
      </c>
      <c r="F38" s="344"/>
      <c r="G38" s="48"/>
    </row>
    <row r="39" spans="2:7" hidden="1" outlineLevel="1">
      <c r="B39" s="242" t="s">
        <v>190</v>
      </c>
      <c r="C39" s="237"/>
      <c r="D39" s="249"/>
      <c r="G39" s="48"/>
    </row>
    <row r="40" spans="2:7" collapsed="1">
      <c r="B40" s="66" t="s">
        <v>191</v>
      </c>
      <c r="C40" s="156">
        <v>-5140807.5776575822</v>
      </c>
      <c r="D40" s="247">
        <v>-3490369.8086077953</v>
      </c>
      <c r="G40" s="48"/>
    </row>
    <row r="41" spans="2:7">
      <c r="B41" s="66" t="s">
        <v>192</v>
      </c>
      <c r="C41" s="156">
        <v>-14230724.702342421</v>
      </c>
      <c r="D41" s="247">
        <v>-14837795.118173011</v>
      </c>
      <c r="G41" s="48"/>
    </row>
    <row r="42" spans="2:7">
      <c r="B42" s="66" t="s">
        <v>193</v>
      </c>
      <c r="C42" s="156">
        <v>0</v>
      </c>
      <c r="D42" s="247">
        <v>3.5199999838368967E-3</v>
      </c>
      <c r="G42" s="48"/>
    </row>
    <row r="43" spans="2:7" hidden="1" outlineLevel="1">
      <c r="B43" s="245" t="s">
        <v>194</v>
      </c>
      <c r="C43" s="237"/>
      <c r="D43" s="249"/>
      <c r="G43" s="48"/>
    </row>
    <row r="44" spans="2:7" hidden="1" outlineLevel="1">
      <c r="B44" s="245" t="s">
        <v>195</v>
      </c>
      <c r="C44" s="237"/>
      <c r="D44" s="249"/>
      <c r="G44" s="48"/>
    </row>
    <row r="45" spans="2:7" hidden="1" outlineLevel="1">
      <c r="B45" s="245" t="s">
        <v>196</v>
      </c>
      <c r="C45" s="237"/>
      <c r="D45" s="249"/>
      <c r="G45" s="48"/>
    </row>
    <row r="46" spans="2:7" hidden="1" outlineLevel="1">
      <c r="B46" s="245" t="s">
        <v>197</v>
      </c>
      <c r="C46" s="237"/>
      <c r="D46" s="249"/>
      <c r="G46" s="48"/>
    </row>
    <row r="47" spans="2:7" collapsed="1">
      <c r="B47" s="240" t="s">
        <v>198</v>
      </c>
      <c r="C47" s="233">
        <v>-18500000</v>
      </c>
      <c r="D47" s="241">
        <v>4049420.1799999997</v>
      </c>
      <c r="G47" s="48"/>
    </row>
    <row r="48" spans="2:7">
      <c r="B48" s="351" t="s">
        <v>190</v>
      </c>
      <c r="C48" s="156">
        <v>0</v>
      </c>
      <c r="D48" s="247">
        <v>0</v>
      </c>
      <c r="G48" s="48"/>
    </row>
    <row r="49" spans="2:7" hidden="1" outlineLevel="1">
      <c r="B49" s="242" t="s">
        <v>191</v>
      </c>
      <c r="C49" s="237"/>
      <c r="D49" s="249"/>
      <c r="G49" s="48"/>
    </row>
    <row r="50" spans="2:7" hidden="1" outlineLevel="1">
      <c r="B50" s="242" t="s">
        <v>192</v>
      </c>
      <c r="C50" s="237"/>
      <c r="D50" s="249"/>
      <c r="G50" s="48"/>
    </row>
    <row r="51" spans="2:7" hidden="1" outlineLevel="1">
      <c r="B51" s="245" t="s">
        <v>193</v>
      </c>
      <c r="C51" s="237"/>
      <c r="D51" s="249"/>
      <c r="G51" s="48"/>
    </row>
    <row r="52" spans="2:7" ht="15.75" collapsed="1" thickBot="1">
      <c r="B52" s="244" t="s">
        <v>194</v>
      </c>
      <c r="C52" s="148">
        <v>-18500000</v>
      </c>
      <c r="D52" s="248">
        <v>4049420.1799999997</v>
      </c>
      <c r="G52" s="48"/>
    </row>
    <row r="53" spans="2:7" hidden="1" outlineLevel="1">
      <c r="B53" s="245" t="s">
        <v>195</v>
      </c>
      <c r="C53" s="237"/>
      <c r="D53" s="249"/>
      <c r="G53" s="48"/>
    </row>
    <row r="54" spans="2:7" hidden="1" outlineLevel="1">
      <c r="B54" s="245" t="s">
        <v>196</v>
      </c>
      <c r="C54" s="237"/>
      <c r="D54" s="249"/>
      <c r="G54" s="48"/>
    </row>
    <row r="55" spans="2:7" ht="15.75" hidden="1" outlineLevel="1" thickBot="1">
      <c r="B55" s="260" t="s">
        <v>197</v>
      </c>
      <c r="C55" s="261"/>
      <c r="D55" s="262"/>
      <c r="G55" s="48"/>
    </row>
    <row r="56" spans="2:7" ht="15.75" collapsed="1" thickBot="1">
      <c r="B56" s="263" t="s">
        <v>199</v>
      </c>
      <c r="C56" s="264">
        <v>-37871532.280000001</v>
      </c>
      <c r="D56" s="265">
        <v>-14278744.743260805</v>
      </c>
      <c r="F56" s="47"/>
      <c r="G56" s="362"/>
    </row>
    <row r="57" spans="2:7">
      <c r="B57" s="266" t="s">
        <v>200</v>
      </c>
      <c r="C57" s="267"/>
      <c r="D57" s="268"/>
      <c r="G57" s="48"/>
    </row>
    <row r="58" spans="2:7">
      <c r="B58" s="240" t="s">
        <v>201</v>
      </c>
      <c r="C58" s="233">
        <v>3728391.3899999997</v>
      </c>
      <c r="D58" s="241">
        <v>9953500</v>
      </c>
      <c r="F58" s="47"/>
      <c r="G58" s="362"/>
    </row>
    <row r="59" spans="2:7">
      <c r="B59" s="66" t="s">
        <v>202</v>
      </c>
      <c r="C59" s="156">
        <v>0</v>
      </c>
      <c r="D59" s="248">
        <v>0</v>
      </c>
      <c r="G59" s="48"/>
    </row>
    <row r="60" spans="2:7">
      <c r="B60" s="66" t="s">
        <v>203</v>
      </c>
      <c r="C60" s="156">
        <v>0</v>
      </c>
      <c r="D60" s="248">
        <v>0</v>
      </c>
      <c r="G60" s="48"/>
    </row>
    <row r="61" spans="2:7" hidden="1" outlineLevel="1">
      <c r="B61" s="242" t="s">
        <v>204</v>
      </c>
      <c r="C61" s="156"/>
      <c r="D61" s="248"/>
      <c r="G61" s="48"/>
    </row>
    <row r="62" spans="2:7" hidden="1" outlineLevel="1">
      <c r="B62" s="242" t="s">
        <v>205</v>
      </c>
      <c r="C62" s="156"/>
      <c r="D62" s="248"/>
      <c r="G62" s="48"/>
    </row>
    <row r="63" spans="2:7" collapsed="1">
      <c r="B63" s="244" t="s">
        <v>206</v>
      </c>
      <c r="C63" s="156">
        <v>3728391.3899999997</v>
      </c>
      <c r="D63" s="247">
        <v>9953500</v>
      </c>
      <c r="G63" s="48"/>
    </row>
    <row r="64" spans="2:7">
      <c r="B64" s="240" t="s">
        <v>207</v>
      </c>
      <c r="C64" s="233">
        <v>12430919.849771889</v>
      </c>
      <c r="D64" s="241">
        <v>-1805064.071847124</v>
      </c>
      <c r="F64" s="47"/>
      <c r="G64" s="362"/>
    </row>
    <row r="65" spans="2:7">
      <c r="B65" s="251" t="s">
        <v>208</v>
      </c>
      <c r="C65" s="233">
        <v>19885000</v>
      </c>
      <c r="D65" s="241">
        <v>5650930</v>
      </c>
      <c r="G65" s="48"/>
    </row>
    <row r="66" spans="2:7" hidden="1" outlineLevel="1">
      <c r="B66" s="245" t="s">
        <v>209</v>
      </c>
      <c r="C66" s="237"/>
      <c r="D66" s="249"/>
      <c r="G66" s="48"/>
    </row>
    <row r="67" spans="2:7" collapsed="1">
      <c r="B67" s="244" t="s">
        <v>210</v>
      </c>
      <c r="C67" s="156">
        <v>19885000</v>
      </c>
      <c r="D67" s="247">
        <v>5650930</v>
      </c>
      <c r="G67" s="48"/>
    </row>
    <row r="68" spans="2:7" hidden="1" outlineLevel="1">
      <c r="B68" s="245" t="s">
        <v>211</v>
      </c>
      <c r="C68" s="156"/>
      <c r="D68" s="247"/>
      <c r="G68" s="48"/>
    </row>
    <row r="69" spans="2:7" hidden="1" outlineLevel="1">
      <c r="B69" s="245" t="s">
        <v>212</v>
      </c>
      <c r="C69" s="156"/>
      <c r="D69" s="247"/>
      <c r="G69" s="48"/>
    </row>
    <row r="70" spans="2:7" collapsed="1">
      <c r="B70" s="244" t="s">
        <v>213</v>
      </c>
      <c r="C70" s="156">
        <v>0</v>
      </c>
      <c r="D70" s="247">
        <v>0</v>
      </c>
      <c r="G70" s="48"/>
    </row>
    <row r="71" spans="2:7">
      <c r="B71" s="251" t="s">
        <v>214</v>
      </c>
      <c r="C71" s="236">
        <v>-7454080.1502281111</v>
      </c>
      <c r="D71" s="346">
        <v>-7455994.071847124</v>
      </c>
      <c r="G71" s="48"/>
    </row>
    <row r="72" spans="2:7" hidden="1" outlineLevel="1">
      <c r="B72" s="245" t="s">
        <v>215</v>
      </c>
      <c r="C72" s="156"/>
      <c r="D72" s="247"/>
      <c r="G72" s="48"/>
    </row>
    <row r="73" spans="2:7" collapsed="1">
      <c r="B73" s="244" t="s">
        <v>216</v>
      </c>
      <c r="C73" s="156">
        <v>-7454080.1502281111</v>
      </c>
      <c r="D73" s="247">
        <v>-6669001.1518471241</v>
      </c>
      <c r="G73" s="48"/>
    </row>
    <row r="74" spans="2:7">
      <c r="B74" s="244" t="s">
        <v>217</v>
      </c>
      <c r="C74" s="156">
        <v>0</v>
      </c>
      <c r="D74" s="247">
        <v>0</v>
      </c>
      <c r="G74" s="48"/>
    </row>
    <row r="75" spans="2:7" hidden="1" outlineLevel="1">
      <c r="B75" s="245" t="s">
        <v>218</v>
      </c>
      <c r="C75" s="237"/>
      <c r="D75" s="347"/>
      <c r="G75" s="48"/>
    </row>
    <row r="76" spans="2:7" ht="15.75" collapsed="1" thickBot="1">
      <c r="B76" s="244" t="s">
        <v>219</v>
      </c>
      <c r="C76" s="156">
        <v>0</v>
      </c>
      <c r="D76" s="247">
        <v>-786992.92000000039</v>
      </c>
      <c r="G76" s="48"/>
    </row>
    <row r="77" spans="2:7" hidden="1" outlineLevel="1">
      <c r="B77" s="12" t="s">
        <v>220</v>
      </c>
      <c r="C77" s="233">
        <v>0</v>
      </c>
      <c r="D77" s="241">
        <v>0</v>
      </c>
      <c r="G77" s="48"/>
    </row>
    <row r="78" spans="2:7" hidden="1" outlineLevel="1">
      <c r="B78" s="242" t="s">
        <v>221</v>
      </c>
      <c r="C78" s="237"/>
      <c r="D78" s="249"/>
      <c r="G78" s="48"/>
    </row>
    <row r="79" spans="2:7" ht="15.75" hidden="1" outlineLevel="1" thickBot="1">
      <c r="B79" s="269" t="s">
        <v>222</v>
      </c>
      <c r="C79" s="261"/>
      <c r="D79" s="262"/>
      <c r="G79" s="48"/>
    </row>
    <row r="80" spans="2:7" ht="15.75" collapsed="1" thickBot="1">
      <c r="B80" s="263" t="s">
        <v>223</v>
      </c>
      <c r="C80" s="264">
        <v>16159311.239771888</v>
      </c>
      <c r="D80" s="265">
        <v>8148435.928152876</v>
      </c>
      <c r="F80" s="47"/>
      <c r="G80" s="362"/>
    </row>
    <row r="81" spans="2:4" ht="15.75" hidden="1" customHeight="1" outlineLevel="1">
      <c r="B81" s="266" t="s">
        <v>224</v>
      </c>
      <c r="C81" s="270"/>
      <c r="D81" s="271"/>
    </row>
    <row r="82" spans="2:4" collapsed="1">
      <c r="B82" s="252" t="s">
        <v>225</v>
      </c>
      <c r="C82" s="239">
        <v>14812.834408812225</v>
      </c>
      <c r="D82" s="253">
        <v>-5956570.5169273876</v>
      </c>
    </row>
    <row r="83" spans="2:4">
      <c r="B83" s="66" t="s">
        <v>226</v>
      </c>
      <c r="C83" s="147">
        <v>10182154.283072613</v>
      </c>
      <c r="D83" s="248">
        <v>16138724.800000001</v>
      </c>
    </row>
    <row r="84" spans="2:4" ht="15.75" thickBot="1">
      <c r="B84" s="254" t="s">
        <v>227</v>
      </c>
      <c r="C84" s="255">
        <v>10196967.117481425</v>
      </c>
      <c r="D84" s="256">
        <v>10182154.283072613</v>
      </c>
    </row>
    <row r="85" spans="2:4" s="43" customFormat="1"/>
    <row r="86" spans="2:4" s="43" customFormat="1"/>
    <row r="87" spans="2:4" s="43" customFormat="1"/>
    <row r="88" spans="2:4" s="43" customFormat="1"/>
    <row r="89" spans="2:4" s="43" customFormat="1"/>
    <row r="90" spans="2:4" s="43" customFormat="1"/>
    <row r="91" spans="2:4" s="43" customFormat="1"/>
    <row r="92" spans="2:4" s="43" customFormat="1"/>
    <row r="93" spans="2:4" s="43" customFormat="1"/>
    <row r="94" spans="2:4" s="43" customFormat="1"/>
    <row r="95" spans="2:4" s="43" customFormat="1"/>
    <row r="96" spans="2:4" s="43" customFormat="1"/>
    <row r="97" s="43" customFormat="1"/>
    <row r="98" s="43" customFormat="1"/>
    <row r="99" s="43" customFormat="1"/>
    <row r="100" s="43" customFormat="1"/>
    <row r="101" s="43" customFormat="1"/>
    <row r="102" s="43" customFormat="1"/>
    <row r="103" s="43" customFormat="1"/>
    <row r="104" s="43" customFormat="1"/>
    <row r="105" s="43" customFormat="1"/>
  </sheetData>
  <mergeCells count="7">
    <mergeCell ref="B8:D8"/>
    <mergeCell ref="B2:D2"/>
    <mergeCell ref="B3:C3"/>
    <mergeCell ref="B4:C4"/>
    <mergeCell ref="B5:D5"/>
    <mergeCell ref="B6:D6"/>
    <mergeCell ref="B7:D7"/>
  </mergeCells>
  <pageMargins left="0.7" right="0.7" top="0.75" bottom="0.75" header="0.3" footer="0.3"/>
  <pageSetup paperSize="9" scale="60" orientation="portrait" r:id="rId1"/>
  <drawing r:id="rId2"/>
</worksheet>
</file>

<file path=xl/worksheets/sheet4.xml><?xml version="1.0" encoding="utf-8"?>
<worksheet xmlns="http://schemas.openxmlformats.org/spreadsheetml/2006/main" xmlns:r="http://schemas.openxmlformats.org/officeDocument/2006/relationships">
  <sheetPr>
    <tabColor rgb="FF92D050"/>
    <pageSetUpPr fitToPage="1"/>
  </sheetPr>
  <dimension ref="A1:S61"/>
  <sheetViews>
    <sheetView showGridLines="0" topLeftCell="C10" zoomScaleNormal="100" zoomScaleSheetLayoutView="90" workbookViewId="0">
      <selection activeCell="G17" sqref="G17"/>
    </sheetView>
  </sheetViews>
  <sheetFormatPr baseColWidth="10" defaultColWidth="11.42578125" defaultRowHeight="12.75" outlineLevelRow="1" outlineLevelCol="1"/>
  <cols>
    <col min="1" max="1" width="19.42578125" style="27" hidden="1" customWidth="1" outlineLevel="1"/>
    <col min="2" max="2" width="11.42578125" style="27" hidden="1" customWidth="1" outlineLevel="1"/>
    <col min="3" max="3" width="11.5703125" style="27" bestFit="1" customWidth="1" collapsed="1"/>
    <col min="4" max="4" width="79.28515625" style="27" customWidth="1"/>
    <col min="5" max="6" width="8.7109375" style="27" hidden="1" customWidth="1"/>
    <col min="7" max="7" width="18.7109375" style="27" customWidth="1"/>
    <col min="8" max="8" width="15.85546875" style="27" hidden="1" customWidth="1"/>
    <col min="9" max="10" width="16.7109375" style="27" customWidth="1"/>
    <col min="11" max="18" width="11" style="27" customWidth="1"/>
    <col min="19" max="19" width="16.85546875" style="348" bestFit="1" customWidth="1"/>
    <col min="20" max="20" width="82" style="27" bestFit="1" customWidth="1"/>
    <col min="21" max="23" width="11.42578125" style="27"/>
    <col min="24" max="24" width="28.140625" style="27" customWidth="1"/>
    <col min="25" max="16384" width="11.42578125" style="27"/>
  </cols>
  <sheetData>
    <row r="1" spans="1:19" ht="60" customHeight="1" thickBot="1">
      <c r="G1" s="402"/>
    </row>
    <row r="2" spans="1:19" ht="21.75" thickBot="1">
      <c r="C2" s="461" t="s">
        <v>228</v>
      </c>
      <c r="D2" s="462"/>
      <c r="E2" s="462"/>
      <c r="F2" s="462"/>
      <c r="G2" s="462"/>
      <c r="H2" s="462"/>
      <c r="I2" s="462"/>
      <c r="J2" s="462"/>
      <c r="K2" s="462"/>
      <c r="L2" s="462"/>
      <c r="M2" s="462"/>
      <c r="N2" s="462"/>
      <c r="O2" s="462"/>
      <c r="P2" s="462"/>
      <c r="Q2" s="462"/>
      <c r="R2" s="463"/>
    </row>
    <row r="3" spans="1:19" ht="15.75">
      <c r="C3" s="464" t="s">
        <v>1</v>
      </c>
      <c r="D3" s="465"/>
      <c r="E3" s="465"/>
      <c r="F3" s="465"/>
      <c r="G3" s="465"/>
      <c r="H3" s="465"/>
      <c r="I3" s="465"/>
      <c r="J3" s="465"/>
      <c r="K3" s="465"/>
      <c r="L3" s="465"/>
      <c r="M3" s="465"/>
      <c r="N3" s="465"/>
      <c r="O3" s="465"/>
      <c r="P3" s="466"/>
      <c r="Q3" s="467" t="s">
        <v>2</v>
      </c>
      <c r="R3" s="468"/>
    </row>
    <row r="4" spans="1:19" ht="21.75" thickBot="1">
      <c r="C4" s="420" t="s">
        <v>3</v>
      </c>
      <c r="D4" s="421"/>
      <c r="E4" s="421"/>
      <c r="F4" s="421"/>
      <c r="G4" s="421"/>
      <c r="H4" s="421"/>
      <c r="I4" s="421"/>
      <c r="J4" s="421"/>
      <c r="K4" s="421"/>
      <c r="L4" s="421"/>
      <c r="M4" s="421"/>
      <c r="N4" s="421"/>
      <c r="O4" s="421"/>
      <c r="P4" s="469"/>
      <c r="Q4" s="470">
        <f>'1.-2. Balance Ajustado'!C4</f>
        <v>2025</v>
      </c>
      <c r="R4" s="470"/>
    </row>
    <row r="5" spans="1:19" ht="15.75" thickBot="1">
      <c r="C5" s="54" t="s">
        <v>229</v>
      </c>
      <c r="D5" s="457" t="s">
        <v>230</v>
      </c>
      <c r="E5" s="457"/>
      <c r="F5" s="457"/>
      <c r="G5" s="457"/>
      <c r="H5" s="457"/>
      <c r="I5" s="457"/>
      <c r="J5" s="457"/>
      <c r="K5" s="457"/>
      <c r="L5" s="457"/>
      <c r="M5" s="457"/>
      <c r="N5" s="457"/>
      <c r="O5" s="458"/>
      <c r="P5" s="54" t="s">
        <v>231</v>
      </c>
      <c r="Q5" s="459" t="s">
        <v>232</v>
      </c>
      <c r="R5" s="460"/>
    </row>
    <row r="6" spans="1:19" ht="21.75" thickBot="1">
      <c r="C6" s="445" t="s">
        <v>233</v>
      </c>
      <c r="D6" s="446"/>
      <c r="E6" s="446"/>
      <c r="F6" s="446"/>
      <c r="G6" s="446"/>
      <c r="H6" s="446"/>
      <c r="I6" s="446"/>
      <c r="J6" s="446"/>
      <c r="K6" s="446"/>
      <c r="L6" s="446"/>
      <c r="M6" s="446"/>
      <c r="N6" s="446"/>
      <c r="O6" s="446"/>
      <c r="P6" s="446"/>
      <c r="Q6" s="446"/>
      <c r="R6" s="447"/>
    </row>
    <row r="7" spans="1:19" ht="19.5" thickBot="1">
      <c r="C7" s="448" t="s">
        <v>234</v>
      </c>
      <c r="D7" s="449"/>
      <c r="E7" s="449"/>
      <c r="F7" s="449"/>
      <c r="G7" s="449"/>
      <c r="H7" s="449"/>
      <c r="I7" s="449"/>
      <c r="J7" s="449"/>
      <c r="K7" s="449"/>
      <c r="L7" s="449"/>
      <c r="M7" s="449"/>
      <c r="N7" s="449"/>
      <c r="O7" s="449"/>
      <c r="P7" s="449"/>
      <c r="Q7" s="449"/>
      <c r="R7" s="450"/>
      <c r="S7" s="27"/>
    </row>
    <row r="8" spans="1:19">
      <c r="C8" s="451" t="s">
        <v>235</v>
      </c>
      <c r="D8" s="452"/>
      <c r="E8" s="453" t="s">
        <v>236</v>
      </c>
      <c r="F8" s="453" t="s">
        <v>237</v>
      </c>
      <c r="G8" s="453" t="s">
        <v>238</v>
      </c>
      <c r="H8" s="453" t="str">
        <f>"Ejecución prevista hasta 31/12/"&amp;Q4-1&amp;" (€)"</f>
        <v>Ejecución prevista hasta 31/12/2024 (€)</v>
      </c>
      <c r="I8" s="395" t="s">
        <v>239</v>
      </c>
      <c r="J8" s="396"/>
      <c r="K8" s="396"/>
      <c r="L8" s="396"/>
      <c r="M8" s="397"/>
      <c r="N8" s="455" t="str">
        <f>"Previsión de importes comprometidos a 31/12/"&amp;Q4-1&amp;" (€)"</f>
        <v>Previsión de importes comprometidos a 31/12/2024 (€)</v>
      </c>
      <c r="O8" s="455"/>
      <c r="P8" s="455"/>
      <c r="Q8" s="455"/>
      <c r="R8" s="456"/>
      <c r="S8" s="27"/>
    </row>
    <row r="9" spans="1:19">
      <c r="C9" s="284" t="s">
        <v>240</v>
      </c>
      <c r="D9" s="277" t="s">
        <v>241</v>
      </c>
      <c r="E9" s="454"/>
      <c r="F9" s="454"/>
      <c r="G9" s="454"/>
      <c r="H9" s="454"/>
      <c r="I9" s="276">
        <f>Q4</f>
        <v>2025</v>
      </c>
      <c r="J9" s="276">
        <f>I9+1</f>
        <v>2026</v>
      </c>
      <c r="K9" s="276">
        <f>J9+1</f>
        <v>2027</v>
      </c>
      <c r="L9" s="276">
        <f>K9+1</f>
        <v>2028</v>
      </c>
      <c r="M9" s="276" t="s">
        <v>84</v>
      </c>
      <c r="N9" s="276">
        <f>Q4</f>
        <v>2025</v>
      </c>
      <c r="O9" s="276">
        <f>N9+1</f>
        <v>2026</v>
      </c>
      <c r="P9" s="276">
        <f>O9+1</f>
        <v>2027</v>
      </c>
      <c r="Q9" s="276">
        <f>P9+1</f>
        <v>2028</v>
      </c>
      <c r="R9" s="285" t="s">
        <v>84</v>
      </c>
      <c r="S9" s="27"/>
    </row>
    <row r="10" spans="1:19" ht="15">
      <c r="C10" s="58">
        <v>1</v>
      </c>
      <c r="D10" s="355" t="s">
        <v>496</v>
      </c>
      <c r="E10" s="278">
        <v>2025</v>
      </c>
      <c r="F10" s="278">
        <v>2025</v>
      </c>
      <c r="G10" s="279">
        <v>6600000</v>
      </c>
      <c r="H10" s="279"/>
      <c r="I10" s="280">
        <v>3300000</v>
      </c>
      <c r="J10" s="281">
        <v>3300000</v>
      </c>
      <c r="K10" s="281"/>
      <c r="L10" s="281"/>
      <c r="M10" s="281"/>
      <c r="N10" s="281"/>
      <c r="O10" s="281"/>
      <c r="P10" s="281"/>
      <c r="Q10" s="281"/>
      <c r="R10" s="286"/>
      <c r="S10" s="27"/>
    </row>
    <row r="11" spans="1:19" ht="15" customHeight="1">
      <c r="A11" s="145" t="e">
        <f>VLOOKUP(D11,#REF!,12,FALSE)</f>
        <v>#REF!</v>
      </c>
      <c r="C11" s="58">
        <f>C10+1</f>
        <v>2</v>
      </c>
      <c r="D11" s="355" t="s">
        <v>494</v>
      </c>
      <c r="E11" s="278">
        <v>2025</v>
      </c>
      <c r="F11" s="278">
        <v>2025</v>
      </c>
      <c r="G11" s="279">
        <v>1760000</v>
      </c>
      <c r="H11" s="279"/>
      <c r="I11" s="280">
        <v>1760000</v>
      </c>
      <c r="J11" s="151"/>
      <c r="K11" s="281"/>
      <c r="L11" s="281"/>
      <c r="M11" s="281"/>
      <c r="N11" s="281"/>
      <c r="O11" s="281"/>
      <c r="P11" s="281"/>
      <c r="Q11" s="281"/>
      <c r="R11" s="286"/>
      <c r="S11" s="27"/>
    </row>
    <row r="12" spans="1:19" ht="15" customHeight="1">
      <c r="A12" s="145"/>
      <c r="C12" s="58">
        <f t="shared" ref="C12:C56" si="0">C11+1</f>
        <v>3</v>
      </c>
      <c r="D12" s="355" t="s">
        <v>495</v>
      </c>
      <c r="E12" s="278"/>
      <c r="F12" s="278"/>
      <c r="G12" s="398">
        <v>5690000</v>
      </c>
      <c r="H12" s="398"/>
      <c r="I12" s="399">
        <v>0</v>
      </c>
      <c r="J12" s="398">
        <v>5690000</v>
      </c>
      <c r="K12" s="281"/>
      <c r="L12" s="281"/>
      <c r="M12" s="281"/>
      <c r="N12" s="281"/>
      <c r="O12" s="281"/>
      <c r="P12" s="281"/>
      <c r="Q12" s="281"/>
      <c r="R12" s="286"/>
      <c r="S12" s="27"/>
    </row>
    <row r="13" spans="1:19" ht="15" customHeight="1">
      <c r="A13" s="145" t="e">
        <f>VLOOKUP(D13,#REF!,12,FALSE)</f>
        <v>#REF!</v>
      </c>
      <c r="C13" s="58">
        <f t="shared" si="0"/>
        <v>4</v>
      </c>
      <c r="D13" s="355" t="s">
        <v>481</v>
      </c>
      <c r="E13" s="278">
        <v>2025</v>
      </c>
      <c r="F13" s="278">
        <v>2025</v>
      </c>
      <c r="G13" s="279">
        <v>2749332.28</v>
      </c>
      <c r="H13" s="279"/>
      <c r="I13" s="280">
        <v>2749332.28</v>
      </c>
      <c r="J13" s="281"/>
      <c r="K13" s="281"/>
      <c r="L13" s="281"/>
      <c r="M13" s="281"/>
      <c r="N13" s="281"/>
      <c r="O13" s="281"/>
      <c r="P13" s="281"/>
      <c r="Q13" s="281"/>
      <c r="R13" s="286"/>
      <c r="S13" s="27"/>
    </row>
    <row r="14" spans="1:19" ht="15" customHeight="1">
      <c r="A14" s="145" t="e">
        <f>VLOOKUP(D14,#REF!,12,FALSE)</f>
        <v>#REF!</v>
      </c>
      <c r="C14" s="58">
        <f t="shared" si="0"/>
        <v>5</v>
      </c>
      <c r="D14" s="355" t="s">
        <v>490</v>
      </c>
      <c r="E14" s="278">
        <v>2025</v>
      </c>
      <c r="F14" s="278">
        <v>2025</v>
      </c>
      <c r="G14" s="279">
        <v>2000000</v>
      </c>
      <c r="H14" s="279"/>
      <c r="I14" s="280">
        <v>2000000</v>
      </c>
      <c r="J14" s="280"/>
      <c r="K14" s="281"/>
      <c r="L14" s="281"/>
      <c r="M14" s="281"/>
      <c r="N14" s="281"/>
      <c r="O14" s="281"/>
      <c r="P14" s="281"/>
      <c r="Q14" s="281"/>
      <c r="R14" s="286"/>
      <c r="S14" s="27"/>
    </row>
    <row r="15" spans="1:19" ht="15" customHeight="1">
      <c r="A15" s="145" t="e">
        <f>VLOOKUP(D15,#REF!,12,FALSE)</f>
        <v>#REF!</v>
      </c>
      <c r="C15" s="58">
        <f t="shared" si="0"/>
        <v>6</v>
      </c>
      <c r="D15" s="355" t="s">
        <v>497</v>
      </c>
      <c r="E15" s="278">
        <v>2025</v>
      </c>
      <c r="F15" s="278">
        <v>2025</v>
      </c>
      <c r="G15" s="279">
        <v>6000000</v>
      </c>
      <c r="H15" s="279"/>
      <c r="I15" s="280">
        <v>6000000</v>
      </c>
      <c r="J15" s="281"/>
      <c r="K15" s="281"/>
      <c r="L15" s="281"/>
      <c r="M15" s="281"/>
      <c r="N15" s="281"/>
      <c r="O15" s="281"/>
      <c r="P15" s="281"/>
      <c r="Q15" s="281"/>
      <c r="R15" s="286"/>
      <c r="S15" s="27"/>
    </row>
    <row r="16" spans="1:19" ht="15" customHeight="1">
      <c r="A16" s="145" t="e">
        <f>VLOOKUP(D16,#REF!,12,FALSE)</f>
        <v>#REF!</v>
      </c>
      <c r="C16" s="58">
        <f t="shared" si="0"/>
        <v>7</v>
      </c>
      <c r="D16" s="361" t="s">
        <v>479</v>
      </c>
      <c r="E16" s="278">
        <v>2025</v>
      </c>
      <c r="F16" s="278">
        <v>2025</v>
      </c>
      <c r="G16" s="279">
        <v>210000</v>
      </c>
      <c r="H16" s="279"/>
      <c r="I16" s="280">
        <v>210000</v>
      </c>
      <c r="J16" s="281"/>
      <c r="K16" s="281"/>
      <c r="L16" s="281"/>
      <c r="M16" s="281"/>
      <c r="N16" s="281"/>
      <c r="O16" s="281"/>
      <c r="P16" s="281"/>
      <c r="Q16" s="281"/>
      <c r="R16" s="286"/>
      <c r="S16" s="27"/>
    </row>
    <row r="17" spans="1:19" ht="15" customHeight="1">
      <c r="A17" s="145" t="e">
        <f>VLOOKUP(D17,#REF!,12,FALSE)</f>
        <v>#REF!</v>
      </c>
      <c r="C17" s="58">
        <f t="shared" si="0"/>
        <v>8</v>
      </c>
      <c r="D17" s="355" t="s">
        <v>488</v>
      </c>
      <c r="E17" s="278">
        <v>2025</v>
      </c>
      <c r="F17" s="278">
        <v>2025</v>
      </c>
      <c r="G17" s="279">
        <v>950000</v>
      </c>
      <c r="H17" s="279"/>
      <c r="I17" s="280">
        <v>950000</v>
      </c>
      <c r="J17" s="281"/>
      <c r="K17" s="281"/>
      <c r="L17" s="281"/>
      <c r="M17" s="281"/>
      <c r="N17" s="281"/>
      <c r="O17" s="281"/>
      <c r="P17" s="281"/>
      <c r="Q17" s="281"/>
      <c r="R17" s="286"/>
      <c r="S17" s="27"/>
    </row>
    <row r="18" spans="1:19" ht="15" customHeight="1">
      <c r="A18" s="145" t="e">
        <f>VLOOKUP(D18,#REF!,12,FALSE)</f>
        <v>#REF!</v>
      </c>
      <c r="C18" s="58">
        <f t="shared" si="0"/>
        <v>9</v>
      </c>
      <c r="D18" s="355" t="s">
        <v>485</v>
      </c>
      <c r="E18" s="278">
        <v>2025</v>
      </c>
      <c r="F18" s="278">
        <v>2025</v>
      </c>
      <c r="G18" s="279">
        <v>600000</v>
      </c>
      <c r="H18" s="279"/>
      <c r="I18" s="280">
        <v>600000</v>
      </c>
      <c r="J18" s="281"/>
      <c r="K18" s="281"/>
      <c r="L18" s="281"/>
      <c r="M18" s="281"/>
      <c r="N18" s="281"/>
      <c r="O18" s="281"/>
      <c r="P18" s="281"/>
      <c r="Q18" s="281"/>
      <c r="R18" s="286"/>
      <c r="S18" s="27"/>
    </row>
    <row r="19" spans="1:19" ht="15" customHeight="1">
      <c r="A19" s="145" t="e">
        <f>VLOOKUP(D19,#REF!,12,FALSE)</f>
        <v>#REF!</v>
      </c>
      <c r="C19" s="58">
        <f t="shared" si="0"/>
        <v>10</v>
      </c>
      <c r="D19" s="361" t="s">
        <v>489</v>
      </c>
      <c r="E19" s="278">
        <v>2025</v>
      </c>
      <c r="F19" s="278">
        <v>2025</v>
      </c>
      <c r="G19" s="279">
        <v>250000</v>
      </c>
      <c r="H19" s="279"/>
      <c r="I19" s="280">
        <v>250000</v>
      </c>
      <c r="J19" s="282"/>
      <c r="K19" s="281"/>
      <c r="L19" s="281"/>
      <c r="M19" s="281"/>
      <c r="N19" s="281"/>
      <c r="O19" s="281"/>
      <c r="P19" s="281"/>
      <c r="Q19" s="281"/>
      <c r="R19" s="286"/>
      <c r="S19" s="27"/>
    </row>
    <row r="20" spans="1:19" ht="15" customHeight="1">
      <c r="A20" s="145" t="e">
        <f>VLOOKUP(D20,#REF!,12,FALSE)</f>
        <v>#REF!</v>
      </c>
      <c r="C20" s="58">
        <f t="shared" si="0"/>
        <v>11</v>
      </c>
      <c r="D20" s="361" t="s">
        <v>478</v>
      </c>
      <c r="E20" s="278">
        <v>2025</v>
      </c>
      <c r="F20" s="278">
        <v>2025</v>
      </c>
      <c r="G20" s="279">
        <v>250000</v>
      </c>
      <c r="H20" s="279"/>
      <c r="I20" s="280">
        <v>250000</v>
      </c>
      <c r="J20" s="280"/>
      <c r="K20" s="281"/>
      <c r="L20" s="281"/>
      <c r="M20" s="281"/>
      <c r="N20" s="281"/>
      <c r="O20" s="281"/>
      <c r="P20" s="281"/>
      <c r="Q20" s="281"/>
      <c r="R20" s="286"/>
      <c r="S20" s="27"/>
    </row>
    <row r="21" spans="1:19" ht="15" customHeight="1">
      <c r="A21" s="145" t="e">
        <f>VLOOKUP(D21,#REF!,12,FALSE)</f>
        <v>#REF!</v>
      </c>
      <c r="C21" s="58">
        <f t="shared" si="0"/>
        <v>12</v>
      </c>
      <c r="D21" s="361" t="s">
        <v>498</v>
      </c>
      <c r="E21" s="278">
        <v>2025</v>
      </c>
      <c r="F21" s="278">
        <v>2025</v>
      </c>
      <c r="G21" s="279">
        <v>153000</v>
      </c>
      <c r="H21" s="279"/>
      <c r="I21" s="280">
        <v>153000</v>
      </c>
      <c r="J21" s="281"/>
      <c r="K21" s="281"/>
      <c r="L21" s="281"/>
      <c r="M21" s="281"/>
      <c r="N21" s="281"/>
      <c r="O21" s="281"/>
      <c r="P21" s="281"/>
      <c r="Q21" s="281"/>
      <c r="R21" s="286"/>
      <c r="S21" s="27"/>
    </row>
    <row r="22" spans="1:19" ht="15" customHeight="1">
      <c r="A22" s="145" t="e">
        <f>VLOOKUP(D22,#REF!,12,FALSE)</f>
        <v>#REF!</v>
      </c>
      <c r="C22" s="58">
        <f t="shared" si="0"/>
        <v>13</v>
      </c>
      <c r="D22" s="355" t="s">
        <v>482</v>
      </c>
      <c r="E22" s="278">
        <v>2025</v>
      </c>
      <c r="F22" s="278">
        <v>2025</v>
      </c>
      <c r="G22" s="279">
        <v>200000</v>
      </c>
      <c r="H22" s="279"/>
      <c r="I22" s="280">
        <v>200000</v>
      </c>
      <c r="J22" s="279"/>
      <c r="K22" s="281"/>
      <c r="L22" s="281"/>
      <c r="M22" s="281"/>
      <c r="N22" s="281"/>
      <c r="O22" s="281"/>
      <c r="P22" s="281"/>
      <c r="Q22" s="281"/>
      <c r="R22" s="286"/>
      <c r="S22" s="27"/>
    </row>
    <row r="23" spans="1:19" ht="15" customHeight="1">
      <c r="A23" s="145" t="e">
        <f>VLOOKUP(D23,#REF!,12,FALSE)</f>
        <v>#REF!</v>
      </c>
      <c r="C23" s="58">
        <f t="shared" si="0"/>
        <v>14</v>
      </c>
      <c r="D23" s="361" t="s">
        <v>471</v>
      </c>
      <c r="E23" s="278">
        <v>2025</v>
      </c>
      <c r="F23" s="278">
        <v>2025</v>
      </c>
      <c r="G23" s="279">
        <v>150000</v>
      </c>
      <c r="H23" s="279"/>
      <c r="I23" s="280">
        <v>150000</v>
      </c>
      <c r="J23" s="282"/>
      <c r="K23" s="281"/>
      <c r="L23" s="281"/>
      <c r="M23" s="281"/>
      <c r="N23" s="281"/>
      <c r="O23" s="281"/>
      <c r="P23" s="281"/>
      <c r="Q23" s="281"/>
      <c r="R23" s="286"/>
      <c r="S23" s="27"/>
    </row>
    <row r="24" spans="1:19" ht="15" customHeight="1">
      <c r="A24" s="145" t="e">
        <f>VLOOKUP(D24,#REF!,12,FALSE)</f>
        <v>#REF!</v>
      </c>
      <c r="C24" s="58">
        <f t="shared" si="0"/>
        <v>15</v>
      </c>
      <c r="D24" s="355" t="s">
        <v>473</v>
      </c>
      <c r="E24" s="278">
        <v>2025</v>
      </c>
      <c r="F24" s="278">
        <v>2025</v>
      </c>
      <c r="G24" s="279">
        <v>127000</v>
      </c>
      <c r="H24" s="279"/>
      <c r="I24" s="280">
        <v>127000</v>
      </c>
      <c r="J24" s="281"/>
      <c r="K24" s="281"/>
      <c r="L24" s="281"/>
      <c r="M24" s="281"/>
      <c r="N24" s="281"/>
      <c r="O24" s="281"/>
      <c r="P24" s="281"/>
      <c r="Q24" s="281"/>
      <c r="R24" s="286"/>
      <c r="S24" s="27"/>
    </row>
    <row r="25" spans="1:19" ht="15" customHeight="1">
      <c r="A25" s="145" t="e">
        <f>VLOOKUP(D25,#REF!,12,FALSE)</f>
        <v>#REF!</v>
      </c>
      <c r="C25" s="58">
        <f t="shared" si="0"/>
        <v>16</v>
      </c>
      <c r="D25" s="355" t="s">
        <v>472</v>
      </c>
      <c r="E25" s="278">
        <v>2025</v>
      </c>
      <c r="F25" s="278">
        <v>2025</v>
      </c>
      <c r="G25" s="279">
        <v>110000</v>
      </c>
      <c r="H25" s="279"/>
      <c r="I25" s="280">
        <v>110000</v>
      </c>
      <c r="J25" s="282"/>
      <c r="K25" s="281"/>
      <c r="L25" s="281"/>
      <c r="M25" s="281"/>
      <c r="N25" s="281"/>
      <c r="O25" s="281"/>
      <c r="P25" s="281"/>
      <c r="Q25" s="281"/>
      <c r="R25" s="286"/>
      <c r="S25" s="27"/>
    </row>
    <row r="26" spans="1:19" ht="15" customHeight="1">
      <c r="A26" s="145" t="e">
        <f>VLOOKUP(D26,#REF!,12,FALSE)</f>
        <v>#REF!</v>
      </c>
      <c r="C26" s="58">
        <f t="shared" si="0"/>
        <v>17</v>
      </c>
      <c r="D26" s="355" t="s">
        <v>470</v>
      </c>
      <c r="E26" s="278">
        <v>2025</v>
      </c>
      <c r="F26" s="278">
        <v>2025</v>
      </c>
      <c r="G26" s="279">
        <v>100000</v>
      </c>
      <c r="H26" s="279"/>
      <c r="I26" s="280">
        <v>100000</v>
      </c>
      <c r="J26" s="281"/>
      <c r="K26" s="281"/>
      <c r="L26" s="281"/>
      <c r="M26" s="281"/>
      <c r="N26" s="281"/>
      <c r="O26" s="281"/>
      <c r="P26" s="281"/>
      <c r="Q26" s="281"/>
      <c r="R26" s="286"/>
      <c r="S26" s="27"/>
    </row>
    <row r="27" spans="1:19" ht="15" customHeight="1">
      <c r="A27" s="145" t="e">
        <f>VLOOKUP(D27,#REF!,12,FALSE)</f>
        <v>#REF!</v>
      </c>
      <c r="C27" s="58">
        <f t="shared" si="0"/>
        <v>18</v>
      </c>
      <c r="D27" s="355" t="s">
        <v>483</v>
      </c>
      <c r="E27" s="278">
        <v>2025</v>
      </c>
      <c r="F27" s="278">
        <v>2025</v>
      </c>
      <c r="G27" s="279">
        <v>60000</v>
      </c>
      <c r="H27" s="279"/>
      <c r="I27" s="280">
        <v>60000</v>
      </c>
      <c r="J27" s="281"/>
      <c r="K27" s="281"/>
      <c r="L27" s="281"/>
      <c r="M27" s="281"/>
      <c r="N27" s="281"/>
      <c r="O27" s="281"/>
      <c r="P27" s="281"/>
      <c r="Q27" s="281"/>
      <c r="R27" s="286"/>
      <c r="S27" s="27"/>
    </row>
    <row r="28" spans="1:19" ht="15" customHeight="1">
      <c r="A28" s="145" t="e">
        <f>VLOOKUP(D28,#REF!,12,FALSE)</f>
        <v>#REF!</v>
      </c>
      <c r="C28" s="58">
        <f t="shared" si="0"/>
        <v>19</v>
      </c>
      <c r="D28" s="355" t="s">
        <v>480</v>
      </c>
      <c r="E28" s="278">
        <v>2025</v>
      </c>
      <c r="F28" s="278">
        <v>2025</v>
      </c>
      <c r="G28" s="279">
        <v>60000</v>
      </c>
      <c r="H28" s="279"/>
      <c r="I28" s="280">
        <v>60000</v>
      </c>
      <c r="J28" s="281"/>
      <c r="K28" s="281"/>
      <c r="L28" s="281"/>
      <c r="M28" s="281"/>
      <c r="N28" s="281"/>
      <c r="O28" s="281"/>
      <c r="P28" s="281"/>
      <c r="Q28" s="281"/>
      <c r="R28" s="286"/>
      <c r="S28" s="27"/>
    </row>
    <row r="29" spans="1:19" ht="15" customHeight="1">
      <c r="A29" s="145" t="e">
        <f>VLOOKUP(D29,#REF!,12,FALSE)</f>
        <v>#REF!</v>
      </c>
      <c r="C29" s="58">
        <f t="shared" si="0"/>
        <v>20</v>
      </c>
      <c r="D29" s="355" t="s">
        <v>484</v>
      </c>
      <c r="E29" s="278">
        <v>2025</v>
      </c>
      <c r="F29" s="278">
        <v>2025</v>
      </c>
      <c r="G29" s="279">
        <v>45000</v>
      </c>
      <c r="H29" s="279"/>
      <c r="I29" s="280">
        <v>45000</v>
      </c>
      <c r="J29" s="281"/>
      <c r="K29" s="281"/>
      <c r="L29" s="281"/>
      <c r="M29" s="281"/>
      <c r="N29" s="281"/>
      <c r="O29" s="281"/>
      <c r="P29" s="281"/>
      <c r="Q29" s="281"/>
      <c r="R29" s="286"/>
      <c r="S29" s="27"/>
    </row>
    <row r="30" spans="1:19" ht="15" customHeight="1">
      <c r="A30" s="145" t="e">
        <f>VLOOKUP(D30,#REF!,12,FALSE)</f>
        <v>#REF!</v>
      </c>
      <c r="C30" s="58">
        <f t="shared" si="0"/>
        <v>21</v>
      </c>
      <c r="D30" s="355" t="s">
        <v>486</v>
      </c>
      <c r="E30" s="278">
        <v>2025</v>
      </c>
      <c r="F30" s="278">
        <v>2025</v>
      </c>
      <c r="G30" s="279">
        <v>231200</v>
      </c>
      <c r="H30" s="279"/>
      <c r="I30" s="280">
        <v>231200</v>
      </c>
      <c r="J30" s="282"/>
      <c r="K30" s="281"/>
      <c r="L30" s="281"/>
      <c r="M30" s="281"/>
      <c r="N30" s="281"/>
      <c r="O30" s="281"/>
      <c r="P30" s="281"/>
      <c r="Q30" s="281"/>
      <c r="R30" s="286"/>
      <c r="S30" s="27"/>
    </row>
    <row r="31" spans="1:19" ht="15" customHeight="1">
      <c r="A31" s="145" t="e">
        <f>VLOOKUP(D31,#REF!,12,FALSE)</f>
        <v>#REF!</v>
      </c>
      <c r="C31" s="58">
        <f t="shared" si="0"/>
        <v>22</v>
      </c>
      <c r="D31" s="355" t="s">
        <v>469</v>
      </c>
      <c r="E31" s="278">
        <v>2025</v>
      </c>
      <c r="F31" s="278">
        <v>2025</v>
      </c>
      <c r="G31" s="279">
        <v>25000</v>
      </c>
      <c r="H31" s="279"/>
      <c r="I31" s="280">
        <v>25000</v>
      </c>
      <c r="J31" s="281"/>
      <c r="K31" s="281"/>
      <c r="L31" s="281"/>
      <c r="M31" s="281"/>
      <c r="N31" s="281"/>
      <c r="O31" s="281"/>
      <c r="P31" s="281"/>
      <c r="Q31" s="281"/>
      <c r="R31" s="286"/>
      <c r="S31" s="27"/>
    </row>
    <row r="32" spans="1:19" ht="15" customHeight="1">
      <c r="A32" s="145" t="e">
        <f>VLOOKUP(D32,#REF!,12,FALSE)</f>
        <v>#REF!</v>
      </c>
      <c r="C32" s="58">
        <f t="shared" si="0"/>
        <v>23</v>
      </c>
      <c r="D32" s="355" t="s">
        <v>474</v>
      </c>
      <c r="E32" s="278">
        <v>2025</v>
      </c>
      <c r="F32" s="278">
        <v>2025</v>
      </c>
      <c r="G32" s="279">
        <v>25000</v>
      </c>
      <c r="H32" s="279"/>
      <c r="I32" s="280">
        <v>25000</v>
      </c>
      <c r="J32" s="281"/>
      <c r="K32" s="281"/>
      <c r="L32" s="281"/>
      <c r="M32" s="281"/>
      <c r="N32" s="281"/>
      <c r="O32" s="281"/>
      <c r="P32" s="281"/>
      <c r="Q32" s="281"/>
      <c r="R32" s="286"/>
      <c r="S32" s="27"/>
    </row>
    <row r="33" spans="1:19" ht="15" customHeight="1">
      <c r="A33" s="145" t="e">
        <f>VLOOKUP(D33,#REF!,12,FALSE)</f>
        <v>#REF!</v>
      </c>
      <c r="C33" s="58">
        <f t="shared" si="0"/>
        <v>24</v>
      </c>
      <c r="D33" s="355" t="s">
        <v>487</v>
      </c>
      <c r="E33" s="278">
        <v>2025</v>
      </c>
      <c r="F33" s="278">
        <v>2025</v>
      </c>
      <c r="G33" s="279">
        <v>10000</v>
      </c>
      <c r="H33" s="279"/>
      <c r="I33" s="280">
        <v>10000</v>
      </c>
      <c r="J33" s="281"/>
      <c r="K33" s="281"/>
      <c r="L33" s="281"/>
      <c r="M33" s="281"/>
      <c r="N33" s="281"/>
      <c r="O33" s="281"/>
      <c r="P33" s="281"/>
      <c r="Q33" s="281"/>
      <c r="R33" s="286"/>
      <c r="S33" s="27"/>
    </row>
    <row r="34" spans="1:19" ht="15" customHeight="1">
      <c r="A34" s="145" t="e">
        <f>VLOOKUP(D34,#REF!,12,FALSE)</f>
        <v>#REF!</v>
      </c>
      <c r="C34" s="58">
        <f t="shared" si="0"/>
        <v>25</v>
      </c>
      <c r="D34" s="355" t="s">
        <v>475</v>
      </c>
      <c r="E34" s="278">
        <v>2025</v>
      </c>
      <c r="F34" s="278">
        <v>2025</v>
      </c>
      <c r="G34" s="279">
        <v>6000</v>
      </c>
      <c r="H34" s="279"/>
      <c r="I34" s="280">
        <v>6000</v>
      </c>
      <c r="J34" s="281"/>
      <c r="K34" s="281"/>
      <c r="L34" s="281"/>
      <c r="M34" s="281"/>
      <c r="N34" s="281"/>
      <c r="O34" s="281"/>
      <c r="P34" s="281"/>
      <c r="Q34" s="281"/>
      <c r="R34" s="286"/>
      <c r="S34" s="27"/>
    </row>
    <row r="35" spans="1:19" ht="15" hidden="1" customHeight="1" outlineLevel="1">
      <c r="A35" s="145" t="e">
        <f>VLOOKUP(D35,#REF!,12,FALSE)</f>
        <v>#REF!</v>
      </c>
      <c r="C35" s="58">
        <f>C34+1</f>
        <v>26</v>
      </c>
      <c r="D35" s="355"/>
      <c r="E35" s="278">
        <v>2025</v>
      </c>
      <c r="F35" s="278">
        <v>2025</v>
      </c>
      <c r="G35" s="279">
        <f>SUMIF(T:T,D35,S:S)</f>
        <v>0</v>
      </c>
      <c r="H35" s="279"/>
      <c r="I35" s="280">
        <f t="shared" ref="I35:I49" si="1">G35</f>
        <v>0</v>
      </c>
      <c r="J35" s="281"/>
      <c r="K35" s="281"/>
      <c r="L35" s="281"/>
      <c r="M35" s="281"/>
      <c r="N35" s="281"/>
      <c r="O35" s="281"/>
      <c r="P35" s="281"/>
      <c r="Q35" s="281"/>
      <c r="R35" s="286"/>
      <c r="S35" s="27"/>
    </row>
    <row r="36" spans="1:19" ht="15" hidden="1" customHeight="1" outlineLevel="1">
      <c r="A36" s="145" t="e">
        <f>VLOOKUP(D36,#REF!,12,FALSE)</f>
        <v>#REF!</v>
      </c>
      <c r="C36" s="58">
        <f t="shared" si="0"/>
        <v>27</v>
      </c>
      <c r="D36" s="355"/>
      <c r="E36" s="278">
        <v>2025</v>
      </c>
      <c r="F36" s="278">
        <v>2025</v>
      </c>
      <c r="G36" s="279">
        <f>SUMIF(T:T,D36,S:S)</f>
        <v>0</v>
      </c>
      <c r="H36" s="279"/>
      <c r="I36" s="280">
        <f t="shared" si="1"/>
        <v>0</v>
      </c>
      <c r="J36" s="281"/>
      <c r="K36" s="281"/>
      <c r="L36" s="281"/>
      <c r="M36" s="281"/>
      <c r="N36" s="281"/>
      <c r="O36" s="281"/>
      <c r="P36" s="281"/>
      <c r="Q36" s="281"/>
      <c r="R36" s="286"/>
      <c r="S36" s="27"/>
    </row>
    <row r="37" spans="1:19" ht="15" hidden="1" customHeight="1" outlineLevel="1">
      <c r="A37" s="145" t="e">
        <f>VLOOKUP(D37,#REF!,12,FALSE)</f>
        <v>#REF!</v>
      </c>
      <c r="C37" s="58">
        <f t="shared" si="0"/>
        <v>28</v>
      </c>
      <c r="D37" s="355"/>
      <c r="E37" s="278">
        <v>2025</v>
      </c>
      <c r="F37" s="278">
        <v>2025</v>
      </c>
      <c r="G37" s="279">
        <f>SUMIF(T:T,D37,S:S)</f>
        <v>0</v>
      </c>
      <c r="H37" s="279"/>
      <c r="I37" s="280">
        <f t="shared" si="1"/>
        <v>0</v>
      </c>
      <c r="J37" s="281"/>
      <c r="K37" s="281"/>
      <c r="L37" s="281"/>
      <c r="M37" s="281"/>
      <c r="N37" s="281"/>
      <c r="O37" s="281"/>
      <c r="P37" s="281"/>
      <c r="Q37" s="281"/>
      <c r="R37" s="286"/>
      <c r="S37" s="27"/>
    </row>
    <row r="38" spans="1:19" ht="14.25" hidden="1" customHeight="1" outlineLevel="1">
      <c r="A38" s="145" t="e">
        <f>VLOOKUP(D38,#REF!,12,FALSE)</f>
        <v>#REF!</v>
      </c>
      <c r="B38" s="145" t="e">
        <f>VLOOKUP(E38,#REF!,12,FALSE)</f>
        <v>#REF!</v>
      </c>
      <c r="C38" s="58">
        <f t="shared" si="0"/>
        <v>29</v>
      </c>
      <c r="D38" s="355"/>
      <c r="E38" s="278">
        <v>2025</v>
      </c>
      <c r="F38" s="278">
        <v>2025</v>
      </c>
      <c r="G38" s="279">
        <f>SUMIF(T:T,D38,S:S)</f>
        <v>0</v>
      </c>
      <c r="H38" s="279"/>
      <c r="I38" s="280">
        <f t="shared" si="1"/>
        <v>0</v>
      </c>
      <c r="J38" s="281"/>
      <c r="K38" s="281"/>
      <c r="L38" s="281"/>
      <c r="M38" s="281"/>
      <c r="N38" s="281"/>
      <c r="O38" s="281"/>
      <c r="P38" s="281"/>
      <c r="Q38" s="281"/>
      <c r="R38" s="286"/>
      <c r="S38" s="27"/>
    </row>
    <row r="39" spans="1:19" ht="15" hidden="1" customHeight="1" outlineLevel="1">
      <c r="A39" s="145" t="e">
        <f>VLOOKUP(D39,#REF!,12,FALSE)</f>
        <v>#REF!</v>
      </c>
      <c r="C39" s="58">
        <f t="shared" si="0"/>
        <v>30</v>
      </c>
      <c r="D39" s="355"/>
      <c r="E39" s="278">
        <v>2025</v>
      </c>
      <c r="F39" s="278">
        <v>2025</v>
      </c>
      <c r="G39" s="279">
        <f>SUMIF(T:T,D39,S:S)</f>
        <v>0</v>
      </c>
      <c r="H39" s="279"/>
      <c r="I39" s="280">
        <f t="shared" si="1"/>
        <v>0</v>
      </c>
      <c r="J39" s="281"/>
      <c r="K39" s="281"/>
      <c r="L39" s="281"/>
      <c r="M39" s="281"/>
      <c r="N39" s="281"/>
      <c r="O39" s="281"/>
      <c r="P39" s="281"/>
      <c r="Q39" s="281"/>
      <c r="R39" s="286"/>
      <c r="S39" s="27"/>
    </row>
    <row r="40" spans="1:19" ht="15" hidden="1" customHeight="1" outlineLevel="1">
      <c r="B40" s="275" t="s">
        <v>75</v>
      </c>
      <c r="C40" s="58">
        <f t="shared" si="0"/>
        <v>31</v>
      </c>
      <c r="D40" s="355"/>
      <c r="E40" s="278">
        <v>2025</v>
      </c>
      <c r="F40" s="278">
        <v>2025</v>
      </c>
      <c r="G40" s="279">
        <f>SUMIF(T:T,D40,S:S)</f>
        <v>0</v>
      </c>
      <c r="H40" s="279"/>
      <c r="I40" s="280">
        <f t="shared" si="1"/>
        <v>0</v>
      </c>
      <c r="J40" s="281"/>
      <c r="K40" s="281"/>
      <c r="L40" s="281"/>
      <c r="M40" s="281"/>
      <c r="N40" s="281"/>
      <c r="O40" s="281"/>
      <c r="P40" s="281"/>
      <c r="Q40" s="281"/>
      <c r="R40" s="286"/>
      <c r="S40" s="27"/>
    </row>
    <row r="41" spans="1:19" ht="15" hidden="1" customHeight="1" outlineLevel="1">
      <c r="B41" s="275" t="s">
        <v>71</v>
      </c>
      <c r="C41" s="58">
        <f t="shared" si="0"/>
        <v>32</v>
      </c>
      <c r="D41" s="355"/>
      <c r="E41" s="278">
        <v>2025</v>
      </c>
      <c r="F41" s="278">
        <v>2025</v>
      </c>
      <c r="G41" s="279">
        <f>SUMIF(T:T,D41,S:S)</f>
        <v>0</v>
      </c>
      <c r="H41" s="279"/>
      <c r="I41" s="280">
        <f t="shared" si="1"/>
        <v>0</v>
      </c>
      <c r="J41" s="281"/>
      <c r="K41" s="281"/>
      <c r="L41" s="281"/>
      <c r="M41" s="281"/>
      <c r="N41" s="281"/>
      <c r="O41" s="281"/>
      <c r="P41" s="281"/>
      <c r="Q41" s="281"/>
      <c r="R41" s="286"/>
      <c r="S41" s="27"/>
    </row>
    <row r="42" spans="1:19" ht="14.25" hidden="1" customHeight="1" outlineLevel="1">
      <c r="B42" s="275" t="s">
        <v>72</v>
      </c>
      <c r="C42" s="58">
        <f t="shared" si="0"/>
        <v>33</v>
      </c>
      <c r="D42" s="355"/>
      <c r="E42" s="278">
        <v>2025</v>
      </c>
      <c r="F42" s="278">
        <v>2025</v>
      </c>
      <c r="G42" s="279">
        <f>SUMIF(T:T,D42,S:S)</f>
        <v>0</v>
      </c>
      <c r="H42" s="279"/>
      <c r="I42" s="280">
        <f t="shared" si="1"/>
        <v>0</v>
      </c>
      <c r="J42" s="281"/>
      <c r="K42" s="281"/>
      <c r="L42" s="281"/>
      <c r="M42" s="281"/>
      <c r="N42" s="281"/>
      <c r="O42" s="281"/>
      <c r="P42" s="281"/>
      <c r="Q42" s="281"/>
      <c r="R42" s="286"/>
      <c r="S42" s="27"/>
    </row>
    <row r="43" spans="1:19" ht="15" hidden="1" customHeight="1" outlineLevel="1">
      <c r="B43" s="275" t="s">
        <v>74</v>
      </c>
      <c r="C43" s="58">
        <f t="shared" si="0"/>
        <v>34</v>
      </c>
      <c r="D43" s="355"/>
      <c r="E43" s="278">
        <v>2025</v>
      </c>
      <c r="F43" s="278">
        <v>2025</v>
      </c>
      <c r="G43" s="279">
        <f>SUMIF(T:T,D43,S:S)</f>
        <v>0</v>
      </c>
      <c r="H43" s="279"/>
      <c r="I43" s="280">
        <f t="shared" si="1"/>
        <v>0</v>
      </c>
      <c r="J43" s="281"/>
      <c r="K43" s="281"/>
      <c r="L43" s="281"/>
      <c r="M43" s="281"/>
      <c r="N43" s="281"/>
      <c r="O43" s="281"/>
      <c r="P43" s="281"/>
      <c r="Q43" s="281"/>
      <c r="R43" s="286"/>
      <c r="S43" s="27"/>
    </row>
    <row r="44" spans="1:19" ht="15" hidden="1" customHeight="1" outlineLevel="1">
      <c r="B44" s="275" t="s">
        <v>76</v>
      </c>
      <c r="C44" s="58">
        <f t="shared" si="0"/>
        <v>35</v>
      </c>
      <c r="D44" s="355"/>
      <c r="E44" s="278">
        <v>2025</v>
      </c>
      <c r="F44" s="278">
        <v>2025</v>
      </c>
      <c r="G44" s="279">
        <f>SUMIF(T:T,D44,S:S)</f>
        <v>0</v>
      </c>
      <c r="H44" s="279"/>
      <c r="I44" s="280">
        <f t="shared" si="1"/>
        <v>0</v>
      </c>
      <c r="J44" s="281"/>
      <c r="K44" s="281"/>
      <c r="L44" s="281"/>
      <c r="M44" s="281"/>
      <c r="N44" s="281"/>
      <c r="O44" s="281"/>
      <c r="P44" s="281"/>
      <c r="Q44" s="281"/>
      <c r="R44" s="286"/>
      <c r="S44" s="27"/>
    </row>
    <row r="45" spans="1:19" ht="15" hidden="1" customHeight="1" outlineLevel="1">
      <c r="B45" s="275" t="s">
        <v>70</v>
      </c>
      <c r="C45" s="58">
        <f t="shared" si="0"/>
        <v>36</v>
      </c>
      <c r="D45" s="355"/>
      <c r="E45" s="278">
        <v>2025</v>
      </c>
      <c r="F45" s="278">
        <v>2025</v>
      </c>
      <c r="G45" s="279">
        <f>SUMIF(T:T,D45,S:S)</f>
        <v>0</v>
      </c>
      <c r="H45" s="279"/>
      <c r="I45" s="280">
        <f t="shared" si="1"/>
        <v>0</v>
      </c>
      <c r="J45" s="281"/>
      <c r="K45" s="281"/>
      <c r="L45" s="281"/>
      <c r="M45" s="281"/>
      <c r="N45" s="281"/>
      <c r="O45" s="281"/>
      <c r="P45" s="281"/>
      <c r="Q45" s="281"/>
      <c r="R45" s="286"/>
      <c r="S45" s="27"/>
    </row>
    <row r="46" spans="1:19" ht="15" hidden="1" customHeight="1" outlineLevel="1">
      <c r="B46" s="275" t="s">
        <v>73</v>
      </c>
      <c r="C46" s="58">
        <f t="shared" si="0"/>
        <v>37</v>
      </c>
      <c r="D46" s="355"/>
      <c r="E46" s="278">
        <v>2025</v>
      </c>
      <c r="F46" s="278">
        <v>2025</v>
      </c>
      <c r="G46" s="279">
        <f>SUMIF(T:T,D46,S:S)</f>
        <v>0</v>
      </c>
      <c r="H46" s="279"/>
      <c r="I46" s="280">
        <f t="shared" si="1"/>
        <v>0</v>
      </c>
      <c r="J46" s="281"/>
      <c r="K46" s="281"/>
      <c r="L46" s="281"/>
      <c r="M46" s="281"/>
      <c r="N46" s="281"/>
      <c r="O46" s="281"/>
      <c r="P46" s="281"/>
      <c r="Q46" s="281"/>
      <c r="R46" s="286"/>
      <c r="S46" s="27"/>
    </row>
    <row r="47" spans="1:19" ht="14.25" hidden="1" customHeight="1" outlineLevel="1">
      <c r="A47" s="145" t="e">
        <f>VLOOKUP(D47,#REF!,12,FALSE)</f>
        <v>#REF!</v>
      </c>
      <c r="B47" s="145" t="e">
        <f>VLOOKUP(E47,#REF!,12,FALSE)</f>
        <v>#REF!</v>
      </c>
      <c r="C47" s="58">
        <f t="shared" si="0"/>
        <v>38</v>
      </c>
      <c r="D47" s="355"/>
      <c r="E47" s="278">
        <v>2025</v>
      </c>
      <c r="F47" s="278">
        <v>2025</v>
      </c>
      <c r="G47" s="279">
        <f>SUMIF(T:T,D47,S:S)</f>
        <v>0</v>
      </c>
      <c r="H47" s="279"/>
      <c r="I47" s="280">
        <f t="shared" si="1"/>
        <v>0</v>
      </c>
      <c r="J47" s="281"/>
      <c r="K47" s="281"/>
      <c r="L47" s="281"/>
      <c r="M47" s="281"/>
      <c r="N47" s="281"/>
      <c r="O47" s="281"/>
      <c r="P47" s="281"/>
      <c r="Q47" s="281"/>
      <c r="R47" s="286"/>
      <c r="S47" s="27"/>
    </row>
    <row r="48" spans="1:19" ht="15" hidden="1" customHeight="1" outlineLevel="1">
      <c r="A48" s="145" t="e">
        <f>VLOOKUP(D48,#REF!,12,FALSE)</f>
        <v>#REF!</v>
      </c>
      <c r="C48" s="58">
        <f t="shared" si="0"/>
        <v>39</v>
      </c>
      <c r="D48" s="355"/>
      <c r="E48" s="278">
        <v>2025</v>
      </c>
      <c r="F48" s="278">
        <v>2025</v>
      </c>
      <c r="G48" s="279">
        <f>SUMIF(T:T,D48,S:S)</f>
        <v>0</v>
      </c>
      <c r="H48" s="279"/>
      <c r="I48" s="280">
        <f t="shared" si="1"/>
        <v>0</v>
      </c>
      <c r="J48" s="282"/>
      <c r="K48" s="281"/>
      <c r="L48" s="281"/>
      <c r="M48" s="281"/>
      <c r="N48" s="281"/>
      <c r="O48" s="281"/>
      <c r="P48" s="281"/>
      <c r="Q48" s="281"/>
      <c r="R48" s="286"/>
      <c r="S48" s="27"/>
    </row>
    <row r="49" spans="2:19" ht="15" hidden="1" customHeight="1" outlineLevel="1">
      <c r="B49" s="275" t="s">
        <v>75</v>
      </c>
      <c r="C49" s="58">
        <f t="shared" si="0"/>
        <v>40</v>
      </c>
      <c r="D49" s="355"/>
      <c r="E49" s="278">
        <v>2025</v>
      </c>
      <c r="F49" s="278">
        <v>2025</v>
      </c>
      <c r="G49" s="279">
        <f>SUMIF(T:T,D49,S:S)</f>
        <v>0</v>
      </c>
      <c r="H49" s="279"/>
      <c r="I49" s="280">
        <f t="shared" si="1"/>
        <v>0</v>
      </c>
      <c r="J49" s="281"/>
      <c r="K49" s="281"/>
      <c r="L49" s="281"/>
      <c r="M49" s="281"/>
      <c r="N49" s="281"/>
      <c r="O49" s="281"/>
      <c r="P49" s="281"/>
      <c r="Q49" s="281"/>
      <c r="R49" s="286"/>
      <c r="S49" s="27"/>
    </row>
    <row r="50" spans="2:19" ht="15" hidden="1" customHeight="1" outlineLevel="1">
      <c r="B50" s="275" t="s">
        <v>71</v>
      </c>
      <c r="C50" s="58">
        <f t="shared" si="0"/>
        <v>41</v>
      </c>
      <c r="D50" s="355"/>
      <c r="E50" s="278">
        <v>2025</v>
      </c>
      <c r="F50" s="278">
        <v>2025</v>
      </c>
      <c r="G50" s="279">
        <f>SUMIF(T:T,D50,S:S)</f>
        <v>0</v>
      </c>
      <c r="H50" s="279"/>
      <c r="I50" s="280">
        <f t="shared" ref="I50:I56" si="2">G50</f>
        <v>0</v>
      </c>
      <c r="J50" s="281"/>
      <c r="K50" s="281"/>
      <c r="L50" s="281"/>
      <c r="M50" s="281"/>
      <c r="N50" s="281"/>
      <c r="O50" s="281"/>
      <c r="P50" s="281"/>
      <c r="Q50" s="281"/>
      <c r="R50" s="286"/>
      <c r="S50" s="27"/>
    </row>
    <row r="51" spans="2:19" ht="15" hidden="1" customHeight="1" outlineLevel="1">
      <c r="B51" s="275" t="s">
        <v>72</v>
      </c>
      <c r="C51" s="58">
        <f t="shared" si="0"/>
        <v>42</v>
      </c>
      <c r="D51" s="355"/>
      <c r="E51" s="278">
        <v>2025</v>
      </c>
      <c r="F51" s="278">
        <v>2025</v>
      </c>
      <c r="G51" s="279">
        <f>SUMIF(T:T,D51,S:S)</f>
        <v>0</v>
      </c>
      <c r="H51" s="279"/>
      <c r="I51" s="280">
        <f t="shared" si="2"/>
        <v>0</v>
      </c>
      <c r="J51" s="281"/>
      <c r="K51" s="281"/>
      <c r="L51" s="281"/>
      <c r="M51" s="281"/>
      <c r="N51" s="281"/>
      <c r="O51" s="281"/>
      <c r="P51" s="281"/>
      <c r="Q51" s="281"/>
      <c r="R51" s="286"/>
      <c r="S51" s="27"/>
    </row>
    <row r="52" spans="2:19" ht="15" hidden="1" customHeight="1" outlineLevel="1">
      <c r="B52" s="275" t="s">
        <v>74</v>
      </c>
      <c r="C52" s="58">
        <f t="shared" si="0"/>
        <v>43</v>
      </c>
      <c r="D52" s="355"/>
      <c r="E52" s="278">
        <v>2025</v>
      </c>
      <c r="F52" s="278">
        <v>2025</v>
      </c>
      <c r="G52" s="279">
        <f>SUMIF(T:T,D52,S:S)</f>
        <v>0</v>
      </c>
      <c r="H52" s="279"/>
      <c r="I52" s="280">
        <f t="shared" si="2"/>
        <v>0</v>
      </c>
      <c r="J52" s="281"/>
      <c r="K52" s="281"/>
      <c r="L52" s="281"/>
      <c r="M52" s="281"/>
      <c r="N52" s="281"/>
      <c r="O52" s="281"/>
      <c r="P52" s="281"/>
      <c r="Q52" s="281"/>
      <c r="R52" s="286"/>
      <c r="S52" s="27"/>
    </row>
    <row r="53" spans="2:19" ht="15" hidden="1" customHeight="1" outlineLevel="1">
      <c r="B53" s="275" t="s">
        <v>76</v>
      </c>
      <c r="C53" s="58">
        <f t="shared" si="0"/>
        <v>44</v>
      </c>
      <c r="D53" s="355"/>
      <c r="E53" s="278">
        <v>2025</v>
      </c>
      <c r="F53" s="278">
        <v>2025</v>
      </c>
      <c r="G53" s="279">
        <f>SUMIF(T:T,D53,S:S)</f>
        <v>0</v>
      </c>
      <c r="H53" s="279"/>
      <c r="I53" s="280">
        <f t="shared" si="2"/>
        <v>0</v>
      </c>
      <c r="J53" s="281"/>
      <c r="K53" s="281"/>
      <c r="L53" s="281"/>
      <c r="M53" s="281"/>
      <c r="N53" s="281"/>
      <c r="O53" s="281"/>
      <c r="P53" s="281"/>
      <c r="Q53" s="281"/>
      <c r="R53" s="286"/>
      <c r="S53" s="27"/>
    </row>
    <row r="54" spans="2:19" ht="15" hidden="1" customHeight="1" outlineLevel="1">
      <c r="B54" s="275" t="s">
        <v>70</v>
      </c>
      <c r="C54" s="58">
        <f t="shared" si="0"/>
        <v>45</v>
      </c>
      <c r="D54" s="355"/>
      <c r="E54" s="278">
        <v>2025</v>
      </c>
      <c r="F54" s="278">
        <v>2025</v>
      </c>
      <c r="G54" s="279">
        <f>SUMIF(T:T,D54,S:S)</f>
        <v>0</v>
      </c>
      <c r="H54" s="279"/>
      <c r="I54" s="280">
        <f t="shared" si="2"/>
        <v>0</v>
      </c>
      <c r="J54" s="282"/>
      <c r="K54" s="282"/>
      <c r="L54" s="281"/>
      <c r="M54" s="281"/>
      <c r="N54" s="281"/>
      <c r="O54" s="281"/>
      <c r="P54" s="281"/>
      <c r="Q54" s="281"/>
      <c r="R54" s="286"/>
      <c r="S54" s="27"/>
    </row>
    <row r="55" spans="2:19" ht="15" hidden="1" customHeight="1" outlineLevel="1">
      <c r="B55" s="275" t="s">
        <v>73</v>
      </c>
      <c r="C55" s="58">
        <f t="shared" si="0"/>
        <v>46</v>
      </c>
      <c r="D55" s="355"/>
      <c r="E55" s="278">
        <v>2025</v>
      </c>
      <c r="F55" s="278">
        <v>2025</v>
      </c>
      <c r="G55" s="279">
        <f>SUMIF(T:T,D55,S:S)</f>
        <v>0</v>
      </c>
      <c r="H55" s="279"/>
      <c r="I55" s="280">
        <f t="shared" si="2"/>
        <v>0</v>
      </c>
      <c r="J55" s="281"/>
      <c r="K55" s="281"/>
      <c r="L55" s="281"/>
      <c r="M55" s="281"/>
      <c r="N55" s="281"/>
      <c r="O55" s="281"/>
      <c r="P55" s="281"/>
      <c r="Q55" s="281"/>
      <c r="R55" s="286"/>
      <c r="S55" s="27"/>
    </row>
    <row r="56" spans="2:19" ht="15" hidden="1" customHeight="1" outlineLevel="1">
      <c r="B56" s="341"/>
      <c r="C56" s="58">
        <f t="shared" si="0"/>
        <v>47</v>
      </c>
      <c r="D56" s="55"/>
      <c r="E56" s="278">
        <v>2025</v>
      </c>
      <c r="F56" s="278">
        <v>2025</v>
      </c>
      <c r="G56" s="279">
        <f>SUMIF(T:T,D56,S:S)</f>
        <v>0</v>
      </c>
      <c r="H56" s="279"/>
      <c r="I56" s="280">
        <f t="shared" si="2"/>
        <v>0</v>
      </c>
      <c r="J56" s="342"/>
      <c r="K56" s="342"/>
      <c r="L56" s="342"/>
      <c r="M56" s="342"/>
      <c r="N56" s="342"/>
      <c r="O56" s="342"/>
      <c r="P56" s="342"/>
      <c r="Q56" s="342"/>
      <c r="R56" s="343"/>
      <c r="S56" s="27"/>
    </row>
    <row r="57" spans="2:19" ht="15.75" collapsed="1" thickBot="1">
      <c r="C57" s="63"/>
      <c r="D57" s="287" t="s">
        <v>77</v>
      </c>
      <c r="E57" s="288"/>
      <c r="F57" s="288"/>
      <c r="G57" s="289">
        <f>SUM(G10:G56)</f>
        <v>28361532.280000001</v>
      </c>
      <c r="H57" s="289">
        <f t="shared" ref="H57:R57" si="3">SUM(H10:H56)</f>
        <v>0</v>
      </c>
      <c r="I57" s="289">
        <f t="shared" si="3"/>
        <v>19371532.280000001</v>
      </c>
      <c r="J57" s="289">
        <f t="shared" si="3"/>
        <v>8990000</v>
      </c>
      <c r="K57" s="289">
        <f t="shared" si="3"/>
        <v>0</v>
      </c>
      <c r="L57" s="289">
        <f t="shared" si="3"/>
        <v>0</v>
      </c>
      <c r="M57" s="289">
        <f t="shared" si="3"/>
        <v>0</v>
      </c>
      <c r="N57" s="289">
        <f t="shared" si="3"/>
        <v>0</v>
      </c>
      <c r="O57" s="289">
        <f t="shared" si="3"/>
        <v>0</v>
      </c>
      <c r="P57" s="289">
        <f t="shared" si="3"/>
        <v>0</v>
      </c>
      <c r="Q57" s="289">
        <f t="shared" si="3"/>
        <v>0</v>
      </c>
      <c r="R57" s="290">
        <f t="shared" si="3"/>
        <v>0</v>
      </c>
      <c r="S57" s="27"/>
    </row>
    <row r="58" spans="2:19">
      <c r="C58" s="383"/>
      <c r="D58" s="379"/>
      <c r="E58" s="380"/>
      <c r="F58" s="380"/>
      <c r="G58" s="381"/>
      <c r="H58" s="381"/>
      <c r="I58" s="381"/>
      <c r="J58" s="381"/>
      <c r="K58" s="381"/>
      <c r="L58" s="381"/>
      <c r="M58" s="381"/>
      <c r="N58" s="381"/>
      <c r="O58" s="381"/>
      <c r="P58" s="381"/>
      <c r="Q58" s="381"/>
      <c r="R58" s="382"/>
      <c r="S58" s="27"/>
    </row>
    <row r="59" spans="2:19">
      <c r="C59" s="383" t="s">
        <v>493</v>
      </c>
      <c r="D59" s="379"/>
      <c r="E59" s="380"/>
      <c r="F59" s="380"/>
      <c r="G59" s="381"/>
      <c r="H59" s="381"/>
      <c r="I59" s="381"/>
      <c r="J59" s="381"/>
      <c r="K59" s="381"/>
      <c r="L59" s="381"/>
      <c r="M59" s="381"/>
      <c r="N59" s="381"/>
      <c r="O59" s="381"/>
      <c r="P59" s="381"/>
      <c r="Q59" s="381"/>
      <c r="R59" s="382"/>
      <c r="S59" s="27"/>
    </row>
    <row r="60" spans="2:19">
      <c r="C60" s="383" t="s">
        <v>507</v>
      </c>
      <c r="D60" s="379"/>
      <c r="E60" s="380"/>
      <c r="F60" s="380"/>
      <c r="G60" s="381"/>
      <c r="H60" s="381"/>
      <c r="I60" s="381"/>
      <c r="J60" s="381"/>
      <c r="K60" s="381"/>
      <c r="L60" s="381"/>
      <c r="M60" s="381"/>
      <c r="N60" s="381"/>
      <c r="O60" s="381"/>
      <c r="P60" s="381"/>
      <c r="Q60" s="381"/>
      <c r="R60" s="382"/>
      <c r="S60" s="27"/>
    </row>
    <row r="61" spans="2:19" ht="6.75" customHeight="1">
      <c r="C61" s="383"/>
      <c r="D61" s="379"/>
      <c r="E61" s="380"/>
      <c r="F61" s="380"/>
      <c r="G61" s="381"/>
      <c r="H61" s="381"/>
      <c r="I61" s="381"/>
      <c r="J61" s="381"/>
      <c r="K61" s="381"/>
      <c r="L61" s="381"/>
      <c r="M61" s="381"/>
      <c r="N61" s="381"/>
      <c r="O61" s="381"/>
      <c r="P61" s="381"/>
      <c r="Q61" s="381"/>
      <c r="R61" s="382"/>
      <c r="S61" s="27"/>
    </row>
  </sheetData>
  <sortState ref="D10:I42">
    <sortCondition descending="1" ref="G10:G42"/>
  </sortState>
  <mergeCells count="15">
    <mergeCell ref="D5:O5"/>
    <mergeCell ref="Q5:R5"/>
    <mergeCell ref="C2:R2"/>
    <mergeCell ref="C3:P3"/>
    <mergeCell ref="Q3:R3"/>
    <mergeCell ref="C4:P4"/>
    <mergeCell ref="Q4:R4"/>
    <mergeCell ref="C6:R6"/>
    <mergeCell ref="C7:R7"/>
    <mergeCell ref="C8:D8"/>
    <mergeCell ref="E8:E9"/>
    <mergeCell ref="F8:F9"/>
    <mergeCell ref="G8:G9"/>
    <mergeCell ref="H8:H9"/>
    <mergeCell ref="N8:R8"/>
  </mergeCells>
  <pageMargins left="0.70866141732283472" right="0.70866141732283472" top="0.74803149606299213" bottom="0.74803149606299213" header="0.31496062992125984" footer="0.31496062992125984"/>
  <pageSetup paperSize="9" scale="37" orientation="portrait" r:id="rId1"/>
  <drawing r:id="rId2"/>
</worksheet>
</file>

<file path=xl/worksheets/sheet5.xml><?xml version="1.0" encoding="utf-8"?>
<worksheet xmlns="http://schemas.openxmlformats.org/spreadsheetml/2006/main" xmlns:r="http://schemas.openxmlformats.org/officeDocument/2006/relationships">
  <sheetPr>
    <tabColor rgb="FF92D050"/>
    <pageSetUpPr fitToPage="1"/>
  </sheetPr>
  <dimension ref="A1:N63"/>
  <sheetViews>
    <sheetView showGridLines="0" tabSelected="1" zoomScaleNormal="100" zoomScaleSheetLayoutView="100" workbookViewId="0">
      <selection activeCell="M10" sqref="M10"/>
    </sheetView>
  </sheetViews>
  <sheetFormatPr baseColWidth="10" defaultColWidth="11.42578125" defaultRowHeight="12.75" outlineLevelRow="1"/>
  <cols>
    <col min="1" max="1" width="19.42578125" style="27" customWidth="1"/>
    <col min="2" max="2" width="69.7109375" style="27" customWidth="1"/>
    <col min="3" max="7" width="18.85546875" style="27" customWidth="1"/>
    <col min="8" max="8" width="18.85546875" style="27" hidden="1" customWidth="1"/>
    <col min="9" max="9" width="18.85546875" style="27" customWidth="1"/>
    <col min="10" max="13" width="11.42578125" style="27"/>
    <col min="14" max="14" width="12.7109375" style="27" bestFit="1" customWidth="1"/>
    <col min="15" max="16384" width="11.42578125" style="27"/>
  </cols>
  <sheetData>
    <row r="1" spans="1:9" ht="60" customHeight="1" thickBot="1">
      <c r="C1" s="402"/>
    </row>
    <row r="2" spans="1:9" ht="21.75" thickBot="1">
      <c r="A2" s="494" t="s">
        <v>242</v>
      </c>
      <c r="B2" s="495"/>
      <c r="C2" s="495"/>
      <c r="D2" s="495"/>
      <c r="E2" s="495"/>
      <c r="F2" s="495"/>
      <c r="G2" s="495"/>
      <c r="H2" s="495"/>
      <c r="I2" s="496"/>
    </row>
    <row r="3" spans="1:9" ht="16.5" thickBot="1">
      <c r="A3" s="464" t="s">
        <v>1</v>
      </c>
      <c r="B3" s="465"/>
      <c r="C3" s="465"/>
      <c r="D3" s="465"/>
      <c r="E3" s="465"/>
      <c r="F3" s="465"/>
      <c r="G3" s="465"/>
      <c r="H3" s="374"/>
      <c r="I3" s="56" t="s">
        <v>2</v>
      </c>
    </row>
    <row r="4" spans="1:9" ht="21.75" thickBot="1">
      <c r="A4" s="497" t="s">
        <v>82</v>
      </c>
      <c r="B4" s="498"/>
      <c r="C4" s="498"/>
      <c r="D4" s="498"/>
      <c r="E4" s="498"/>
      <c r="F4" s="498"/>
      <c r="G4" s="498"/>
      <c r="H4" s="392"/>
      <c r="I4" s="172">
        <f>'5. Anexo inversiones'!Q4</f>
        <v>2025</v>
      </c>
    </row>
    <row r="5" spans="1:9" ht="15.75" thickBot="1">
      <c r="A5" s="54" t="s">
        <v>229</v>
      </c>
      <c r="B5" s="499" t="s">
        <v>230</v>
      </c>
      <c r="C5" s="499"/>
      <c r="D5" s="499"/>
      <c r="E5" s="499"/>
      <c r="F5" s="175"/>
      <c r="G5" s="54" t="s">
        <v>231</v>
      </c>
      <c r="H5" s="373"/>
      <c r="I5" s="57"/>
    </row>
    <row r="6" spans="1:9" ht="21">
      <c r="A6" s="500" t="s">
        <v>233</v>
      </c>
      <c r="B6" s="501"/>
      <c r="C6" s="501"/>
      <c r="D6" s="501"/>
      <c r="E6" s="501"/>
      <c r="F6" s="501"/>
      <c r="G6" s="501"/>
      <c r="H6" s="501"/>
      <c r="I6" s="502"/>
    </row>
    <row r="7" spans="1:9" ht="19.5" thickBot="1">
      <c r="A7" s="490" t="str">
        <f>"INVERSIÓN A REALIZAR EN "&amp;I4&amp;" Y SU FINANCIACIÓN"</f>
        <v>INVERSIÓN A REALIZAR EN 2025 Y SU FINANCIACIÓN</v>
      </c>
      <c r="B7" s="491"/>
      <c r="C7" s="491"/>
      <c r="D7" s="491"/>
      <c r="E7" s="491"/>
      <c r="F7" s="491"/>
      <c r="G7" s="491"/>
      <c r="H7" s="492"/>
      <c r="I7" s="493"/>
    </row>
    <row r="8" spans="1:9">
      <c r="A8" s="478" t="s">
        <v>243</v>
      </c>
      <c r="B8" s="480" t="s">
        <v>244</v>
      </c>
      <c r="C8" s="482" t="s">
        <v>245</v>
      </c>
      <c r="D8" s="484" t="s">
        <v>246</v>
      </c>
      <c r="E8" s="484"/>
      <c r="F8" s="484"/>
      <c r="G8" s="484"/>
      <c r="H8" s="485"/>
      <c r="I8" s="486"/>
    </row>
    <row r="9" spans="1:9">
      <c r="A9" s="479"/>
      <c r="B9" s="481"/>
      <c r="C9" s="483"/>
      <c r="D9" s="487" t="s">
        <v>247</v>
      </c>
      <c r="E9" s="487" t="s">
        <v>248</v>
      </c>
      <c r="F9" s="483" t="s">
        <v>249</v>
      </c>
      <c r="G9" s="483"/>
      <c r="H9" s="488"/>
      <c r="I9" s="489"/>
    </row>
    <row r="10" spans="1:9" ht="38.25">
      <c r="A10" s="479"/>
      <c r="B10" s="481"/>
      <c r="C10" s="483"/>
      <c r="D10" s="487"/>
      <c r="E10" s="487"/>
      <c r="F10" s="174" t="s">
        <v>250</v>
      </c>
      <c r="G10" s="174" t="s">
        <v>251</v>
      </c>
      <c r="H10" s="375" t="s">
        <v>466</v>
      </c>
      <c r="I10" s="291" t="s">
        <v>252</v>
      </c>
    </row>
    <row r="11" spans="1:9">
      <c r="A11" s="393">
        <v>634</v>
      </c>
      <c r="B11" s="355" t="str">
        <f>'5. Anexo inversiones'!D10</f>
        <v>GUAGUAS 12 METROS - 20 UNIDADES (10 en 2025 y 10 en 2026)</v>
      </c>
      <c r="C11" s="59">
        <v>3300000</v>
      </c>
      <c r="D11" s="60">
        <v>0</v>
      </c>
      <c r="E11" s="14"/>
      <c r="F11" s="62">
        <f>C11-E11</f>
        <v>3300000</v>
      </c>
      <c r="G11" s="14"/>
      <c r="H11" s="384"/>
      <c r="I11" s="15"/>
    </row>
    <row r="12" spans="1:9" ht="15" customHeight="1">
      <c r="A12" s="393">
        <v>634</v>
      </c>
      <c r="B12" s="355" t="str">
        <f>'5. Anexo inversiones'!D11</f>
        <v>GUAGUAS 7,5 METROS Y PMR - 6 y 2 UNIDADES</v>
      </c>
      <c r="C12" s="59">
        <v>1760000</v>
      </c>
      <c r="D12" s="60">
        <v>0</v>
      </c>
      <c r="E12" s="14">
        <v>1000000</v>
      </c>
      <c r="F12" s="62">
        <f>C12-E12</f>
        <v>760000</v>
      </c>
      <c r="G12" s="14"/>
      <c r="H12" s="384"/>
      <c r="I12" s="15"/>
    </row>
    <row r="13" spans="1:9" ht="15" customHeight="1">
      <c r="A13" s="393">
        <v>0</v>
      </c>
      <c r="B13" s="355" t="str">
        <f>'5. Anexo inversiones'!D12</f>
        <v>GUAGUAS 10 METROS - 10 UNIDADES ELÉCTRICAS</v>
      </c>
      <c r="C13" s="59">
        <v>0</v>
      </c>
      <c r="D13" s="60">
        <v>0</v>
      </c>
      <c r="E13" s="14"/>
      <c r="F13" s="62"/>
      <c r="G13" s="14"/>
      <c r="H13" s="14"/>
      <c r="I13" s="15"/>
    </row>
    <row r="14" spans="1:9" ht="15" customHeight="1">
      <c r="A14" s="393" t="s">
        <v>253</v>
      </c>
      <c r="B14" s="355" t="str">
        <f>'5. Anexo inversiones'!D13</f>
        <v>Prioridad Semafórica (MetroGuagua)</v>
      </c>
      <c r="C14" s="59">
        <v>2749332.28</v>
      </c>
      <c r="D14" s="60">
        <v>2749332.28</v>
      </c>
      <c r="E14" s="14"/>
      <c r="F14" s="62"/>
      <c r="G14" s="14"/>
      <c r="H14" s="14"/>
      <c r="I14" s="15"/>
    </row>
    <row r="15" spans="1:9" ht="15" customHeight="1">
      <c r="A15" s="393" t="s">
        <v>491</v>
      </c>
      <c r="B15" s="355" t="str">
        <f>'5. Anexo inversiones'!D14</f>
        <v>Paradas y Equipamiento (MetroGuagua)</v>
      </c>
      <c r="C15" s="59">
        <v>2000000</v>
      </c>
      <c r="D15" s="60">
        <v>2000000</v>
      </c>
      <c r="E15" s="14"/>
      <c r="F15" s="62"/>
      <c r="G15" s="14"/>
      <c r="H15" s="384"/>
      <c r="I15" s="15"/>
    </row>
    <row r="16" spans="1:9" ht="15" customHeight="1">
      <c r="A16" s="393">
        <v>621</v>
      </c>
      <c r="B16" s="355" t="str">
        <f>'5. Anexo inversiones'!D15</f>
        <v xml:space="preserve">Nuevas Cocheras </v>
      </c>
      <c r="C16" s="59">
        <v>6000000</v>
      </c>
      <c r="D16" s="60">
        <v>0</v>
      </c>
      <c r="E16" s="14"/>
      <c r="F16" s="394">
        <f t="shared" ref="F16:F37" si="0">C16-E16</f>
        <v>6000000</v>
      </c>
      <c r="G16" s="14"/>
      <c r="H16" s="384"/>
      <c r="I16" s="15"/>
    </row>
    <row r="17" spans="1:9" ht="15" customHeight="1">
      <c r="A17" s="393">
        <v>622</v>
      </c>
      <c r="B17" s="355" t="str">
        <f>'5. Anexo inversiones'!D16</f>
        <v>Dirección de Obra del Proyecto Cochera Nueva</v>
      </c>
      <c r="C17" s="59">
        <v>210000</v>
      </c>
      <c r="D17" s="60">
        <v>0</v>
      </c>
      <c r="E17" s="14"/>
      <c r="F17" s="394">
        <f t="shared" si="0"/>
        <v>210000</v>
      </c>
      <c r="G17" s="14"/>
      <c r="H17" s="384"/>
      <c r="I17" s="15"/>
    </row>
    <row r="18" spans="1:9" ht="15" customHeight="1">
      <c r="A18" s="393">
        <v>633</v>
      </c>
      <c r="B18" s="355" t="str">
        <f>'5. Anexo inversiones'!D17</f>
        <v>Reforma Instalación Contraincendios</v>
      </c>
      <c r="C18" s="59">
        <v>950000</v>
      </c>
      <c r="D18" s="60">
        <v>0</v>
      </c>
      <c r="E18" s="14"/>
      <c r="F18" s="394">
        <f t="shared" si="0"/>
        <v>950000</v>
      </c>
      <c r="G18" s="14"/>
      <c r="H18" s="384"/>
      <c r="I18" s="15"/>
    </row>
    <row r="19" spans="1:9" ht="15" customHeight="1">
      <c r="A19" s="393">
        <v>623</v>
      </c>
      <c r="B19" s="355" t="str">
        <f>'5. Anexo inversiones'!D18</f>
        <v>Reforma De Instalación Eléctrica para nuevas guaguas eléctricas</v>
      </c>
      <c r="C19" s="59">
        <v>600000</v>
      </c>
      <c r="D19" s="60">
        <v>0</v>
      </c>
      <c r="E19" s="14"/>
      <c r="F19" s="394">
        <f t="shared" si="0"/>
        <v>600000</v>
      </c>
      <c r="G19" s="14"/>
      <c r="H19" s="384"/>
      <c r="I19" s="15"/>
    </row>
    <row r="20" spans="1:9" ht="15" customHeight="1">
      <c r="A20" s="393">
        <v>633</v>
      </c>
      <c r="B20" s="355" t="str">
        <f>'5. Anexo inversiones'!D19</f>
        <v>Reforma Instalación Telecomunicaciones</v>
      </c>
      <c r="C20" s="59">
        <v>250000</v>
      </c>
      <c r="D20" s="60">
        <v>0</v>
      </c>
      <c r="E20" s="14"/>
      <c r="F20" s="394">
        <f t="shared" si="0"/>
        <v>250000</v>
      </c>
      <c r="G20" s="14"/>
      <c r="H20" s="384"/>
      <c r="I20" s="15"/>
    </row>
    <row r="21" spans="1:9" ht="15" customHeight="1">
      <c r="A21" s="393">
        <v>632</v>
      </c>
      <c r="B21" s="355" t="str">
        <f>'5. Anexo inversiones'!D20</f>
        <v>Proyecto de revisión estructural de Arequipa</v>
      </c>
      <c r="C21" s="59">
        <v>250000</v>
      </c>
      <c r="D21" s="60">
        <v>0</v>
      </c>
      <c r="E21" s="14"/>
      <c r="F21" s="394">
        <f t="shared" si="0"/>
        <v>250000</v>
      </c>
      <c r="G21" s="14"/>
      <c r="H21" s="14"/>
      <c r="I21" s="15"/>
    </row>
    <row r="22" spans="1:9" ht="15" customHeight="1">
      <c r="A22" s="393">
        <v>633</v>
      </c>
      <c r="B22" s="355" t="str">
        <f>'5. Anexo inversiones'!D21</f>
        <v>Reformas Sede Central (Extracción Gases del Taller, Proyectos de Reforma)</v>
      </c>
      <c r="C22" s="59">
        <v>153000</v>
      </c>
      <c r="D22" s="60">
        <v>0</v>
      </c>
      <c r="E22" s="14"/>
      <c r="F22" s="394">
        <f t="shared" si="0"/>
        <v>153000</v>
      </c>
      <c r="G22" s="14"/>
      <c r="H22" s="14"/>
      <c r="I22" s="15"/>
    </row>
    <row r="23" spans="1:9" ht="15" customHeight="1">
      <c r="A23" s="393" t="s">
        <v>253</v>
      </c>
      <c r="B23" s="355" t="str">
        <f>'5. Anexo inversiones'!D22</f>
        <v xml:space="preserve">Desarrollo Nuevas implementaciones a bordo </v>
      </c>
      <c r="C23" s="59">
        <v>200000</v>
      </c>
      <c r="D23" s="60">
        <v>0</v>
      </c>
      <c r="E23" s="14"/>
      <c r="F23" s="394">
        <f t="shared" si="0"/>
        <v>200000</v>
      </c>
      <c r="G23" s="14"/>
      <c r="H23" s="14"/>
      <c r="I23" s="15"/>
    </row>
    <row r="24" spans="1:9" ht="15" customHeight="1">
      <c r="A24" s="393">
        <v>623</v>
      </c>
      <c r="B24" s="355" t="str">
        <f>'5. Anexo inversiones'!D23</f>
        <v>Ampliación Placas Fotovoltaicas</v>
      </c>
      <c r="C24" s="59">
        <v>150000</v>
      </c>
      <c r="D24" s="60">
        <v>0</v>
      </c>
      <c r="E24" s="14"/>
      <c r="F24" s="394">
        <f t="shared" si="0"/>
        <v>150000</v>
      </c>
      <c r="G24" s="14"/>
      <c r="H24" s="14"/>
      <c r="I24" s="15"/>
    </row>
    <row r="25" spans="1:9" ht="15" customHeight="1">
      <c r="A25" s="393">
        <v>633</v>
      </c>
      <c r="B25" s="355" t="str">
        <f>'5. Anexo inversiones'!D24</f>
        <v>Reforma Oficina Obelisco (Espacio Polivalente)</v>
      </c>
      <c r="C25" s="59">
        <v>127000</v>
      </c>
      <c r="D25" s="60">
        <v>0</v>
      </c>
      <c r="E25" s="14"/>
      <c r="F25" s="394">
        <f t="shared" si="0"/>
        <v>127000</v>
      </c>
      <c r="G25" s="14"/>
      <c r="H25" s="14"/>
      <c r="I25" s="15"/>
    </row>
    <row r="26" spans="1:9" ht="15" customHeight="1">
      <c r="A26" s="393">
        <v>634</v>
      </c>
      <c r="B26" s="355" t="str">
        <f>'5. Anexo inversiones'!D25</f>
        <v>Coches auxiliares Taller</v>
      </c>
      <c r="C26" s="59">
        <v>110000</v>
      </c>
      <c r="D26" s="60">
        <v>0</v>
      </c>
      <c r="E26" s="14"/>
      <c r="F26" s="394">
        <f t="shared" si="0"/>
        <v>110000</v>
      </c>
      <c r="G26" s="14"/>
      <c r="H26" s="14"/>
      <c r="I26" s="15"/>
    </row>
    <row r="27" spans="1:9" ht="15" customHeight="1">
      <c r="A27" s="393">
        <v>633</v>
      </c>
      <c r="B27" s="355" t="str">
        <f>'5. Anexo inversiones'!D26</f>
        <v>Maquinaria Y Equipamiento Taller</v>
      </c>
      <c r="C27" s="59">
        <v>100000</v>
      </c>
      <c r="D27" s="60">
        <v>0</v>
      </c>
      <c r="E27" s="14"/>
      <c r="F27" s="394">
        <f t="shared" si="0"/>
        <v>100000</v>
      </c>
      <c r="G27" s="14"/>
      <c r="H27" s="14"/>
      <c r="I27" s="15"/>
    </row>
    <row r="28" spans="1:9" ht="15" customHeight="1">
      <c r="A28" s="393">
        <v>641</v>
      </c>
      <c r="B28" s="355" t="str">
        <f>'5. Anexo inversiones'!D27</f>
        <v>Desarrollo Software De Planificación</v>
      </c>
      <c r="C28" s="59">
        <v>60000</v>
      </c>
      <c r="D28" s="60">
        <v>0</v>
      </c>
      <c r="E28" s="14"/>
      <c r="F28" s="394">
        <f t="shared" si="0"/>
        <v>60000</v>
      </c>
      <c r="G28" s="14"/>
      <c r="H28" s="14"/>
      <c r="I28" s="15"/>
    </row>
    <row r="29" spans="1:9" ht="15" customHeight="1">
      <c r="A29" s="393">
        <v>636</v>
      </c>
      <c r="B29" s="355" t="str">
        <f>'5. Anexo inversiones'!D28</f>
        <v xml:space="preserve">Renovación de Licencias de Servicios </v>
      </c>
      <c r="C29" s="59">
        <v>60000</v>
      </c>
      <c r="D29" s="60">
        <v>0</v>
      </c>
      <c r="E29" s="14"/>
      <c r="F29" s="394">
        <f t="shared" si="0"/>
        <v>60000</v>
      </c>
      <c r="G29" s="14"/>
      <c r="H29" s="14"/>
      <c r="I29" s="15"/>
    </row>
    <row r="30" spans="1:9" ht="15" customHeight="1">
      <c r="A30" s="393">
        <v>636</v>
      </c>
      <c r="B30" s="355" t="str">
        <f>'5. Anexo inversiones'!D29</f>
        <v xml:space="preserve">Despliegue de Red en Garajes (armarios, fibra, switches,etc) </v>
      </c>
      <c r="C30" s="59">
        <v>45000</v>
      </c>
      <c r="D30" s="60">
        <v>0</v>
      </c>
      <c r="E30" s="14"/>
      <c r="F30" s="394">
        <f t="shared" si="0"/>
        <v>45000</v>
      </c>
      <c r="G30" s="14"/>
      <c r="H30" s="14"/>
      <c r="I30" s="15"/>
    </row>
    <row r="31" spans="1:9" ht="15" customHeight="1">
      <c r="A31" s="393">
        <v>641</v>
      </c>
      <c r="B31" s="355" t="str">
        <f>'5. Anexo inversiones'!D30</f>
        <v xml:space="preserve">Nuevos Software Varios Departamentos </v>
      </c>
      <c r="C31" s="59">
        <v>231200</v>
      </c>
      <c r="D31" s="60">
        <v>0</v>
      </c>
      <c r="E31" s="14"/>
      <c r="F31" s="394">
        <f t="shared" si="0"/>
        <v>231200</v>
      </c>
      <c r="G31" s="14"/>
      <c r="H31" s="14"/>
      <c r="I31" s="15"/>
    </row>
    <row r="32" spans="1:9" ht="15" customHeight="1">
      <c r="A32" s="393">
        <v>636</v>
      </c>
      <c r="B32" s="355" t="str">
        <f>'5. Anexo inversiones'!D31</f>
        <v>Ordenadores  Renovación (Cpu +Pantalla+So)</v>
      </c>
      <c r="C32" s="59">
        <v>25000</v>
      </c>
      <c r="D32" s="60">
        <v>0</v>
      </c>
      <c r="E32" s="14"/>
      <c r="F32" s="394">
        <f t="shared" si="0"/>
        <v>25000</v>
      </c>
      <c r="G32" s="14"/>
      <c r="H32" s="14"/>
      <c r="I32" s="15"/>
    </row>
    <row r="33" spans="1:9" ht="15" customHeight="1">
      <c r="A33" s="393">
        <v>636</v>
      </c>
      <c r="B33" s="355" t="str">
        <f>'5. Anexo inversiones'!D32</f>
        <v>Suminsitro De Máquinas De Recarga En Terminales (Manuel Becerra)</v>
      </c>
      <c r="C33" s="59">
        <v>25000</v>
      </c>
      <c r="D33" s="60">
        <v>0</v>
      </c>
      <c r="E33" s="14"/>
      <c r="F33" s="394">
        <f t="shared" si="0"/>
        <v>25000</v>
      </c>
      <c r="G33" s="14"/>
      <c r="H33" s="14"/>
      <c r="I33" s="15"/>
    </row>
    <row r="34" spans="1:9" ht="15" customHeight="1">
      <c r="A34" s="393">
        <v>626</v>
      </c>
      <c r="B34" s="355" t="str">
        <f>'5. Anexo inversiones'!D33</f>
        <v>Hardware para Implementación de Vdi (Escritorios Virtuales)</v>
      </c>
      <c r="C34" s="59">
        <v>10000</v>
      </c>
      <c r="D34" s="60">
        <v>0</v>
      </c>
      <c r="E34" s="14"/>
      <c r="F34" s="394">
        <f t="shared" si="0"/>
        <v>10000</v>
      </c>
      <c r="G34" s="14"/>
      <c r="H34" s="14"/>
      <c r="I34" s="15"/>
    </row>
    <row r="35" spans="1:9" ht="15" customHeight="1">
      <c r="A35" s="393">
        <v>633</v>
      </c>
      <c r="B35" s="355" t="str">
        <f>'5. Anexo inversiones'!D34</f>
        <v>Adecuación imagen coporativa paradas especiales (Paneles Manuel Becerra y San Telmo)</v>
      </c>
      <c r="C35" s="59">
        <v>6000</v>
      </c>
      <c r="D35" s="60">
        <v>0</v>
      </c>
      <c r="E35" s="62"/>
      <c r="F35" s="394">
        <f t="shared" si="0"/>
        <v>6000</v>
      </c>
      <c r="G35" s="60"/>
      <c r="H35" s="60"/>
      <c r="I35" s="15"/>
    </row>
    <row r="36" spans="1:9" ht="15" hidden="1" customHeight="1" outlineLevel="1">
      <c r="A36" s="353"/>
      <c r="B36" s="355">
        <f>'5. Anexo inversiones'!D38</f>
        <v>0</v>
      </c>
      <c r="C36" s="59">
        <f>SUMIF('5. Anexo inversiones'!D:D,B36,'5. Anexo inversiones'!I:I)</f>
        <v>0</v>
      </c>
      <c r="D36" s="60">
        <f t="shared" ref="D11:D58" si="1">C36-SUM(E36:I36)</f>
        <v>0</v>
      </c>
      <c r="E36" s="62"/>
      <c r="F36" s="394">
        <f t="shared" si="0"/>
        <v>0</v>
      </c>
      <c r="G36" s="60"/>
      <c r="H36" s="376"/>
      <c r="I36" s="61"/>
    </row>
    <row r="37" spans="1:9" ht="15" hidden="1" customHeight="1" outlineLevel="1">
      <c r="A37" s="353"/>
      <c r="B37" s="355">
        <f>'5. Anexo inversiones'!D39</f>
        <v>0</v>
      </c>
      <c r="C37" s="59">
        <f>SUMIF('5. Anexo inversiones'!D:D,B37,'5. Anexo inversiones'!G:G)</f>
        <v>0</v>
      </c>
      <c r="D37" s="60">
        <f t="shared" si="1"/>
        <v>0</v>
      </c>
      <c r="E37" s="62"/>
      <c r="F37" s="394">
        <f t="shared" si="0"/>
        <v>0</v>
      </c>
      <c r="G37" s="60"/>
      <c r="H37" s="376"/>
      <c r="I37" s="61"/>
    </row>
    <row r="38" spans="1:9" ht="15" hidden="1" customHeight="1" outlineLevel="1">
      <c r="A38" s="353"/>
      <c r="B38" s="355">
        <f>'5. Anexo inversiones'!D40</f>
        <v>0</v>
      </c>
      <c r="C38" s="59">
        <f>SUMIF('5. Anexo inversiones'!D:D,B38,'5. Anexo inversiones'!G:G)</f>
        <v>0</v>
      </c>
      <c r="D38" s="60">
        <f t="shared" si="1"/>
        <v>0</v>
      </c>
      <c r="E38" s="62"/>
      <c r="F38" s="386"/>
      <c r="G38" s="60"/>
      <c r="H38" s="376"/>
      <c r="I38" s="61"/>
    </row>
    <row r="39" spans="1:9" ht="15" hidden="1" customHeight="1" outlineLevel="1">
      <c r="A39" s="353"/>
      <c r="B39" s="355">
        <f>'5. Anexo inversiones'!D41</f>
        <v>0</v>
      </c>
      <c r="C39" s="59">
        <f>SUMIF('5. Anexo inversiones'!D:D,B39,'5. Anexo inversiones'!G:G)</f>
        <v>0</v>
      </c>
      <c r="D39" s="60">
        <f t="shared" si="1"/>
        <v>0</v>
      </c>
      <c r="E39" s="62"/>
      <c r="F39" s="386"/>
      <c r="G39" s="60"/>
      <c r="H39" s="376"/>
      <c r="I39" s="61"/>
    </row>
    <row r="40" spans="1:9" ht="15" hidden="1" customHeight="1" outlineLevel="1">
      <c r="A40" s="353"/>
      <c r="B40" s="355">
        <f>'5. Anexo inversiones'!D42</f>
        <v>0</v>
      </c>
      <c r="C40" s="59">
        <f>SUMIF('5. Anexo inversiones'!D:D,B40,'5. Anexo inversiones'!G:G)</f>
        <v>0</v>
      </c>
      <c r="D40" s="60">
        <f t="shared" si="1"/>
        <v>0</v>
      </c>
      <c r="E40" s="62"/>
      <c r="F40" s="386"/>
      <c r="G40" s="60"/>
      <c r="H40" s="376"/>
      <c r="I40" s="61"/>
    </row>
    <row r="41" spans="1:9" ht="15" hidden="1" customHeight="1" outlineLevel="1">
      <c r="A41" s="353"/>
      <c r="B41" s="355">
        <f>'5. Anexo inversiones'!D43</f>
        <v>0</v>
      </c>
      <c r="C41" s="59">
        <f>SUMIF('5. Anexo inversiones'!D:D,B41,'5. Anexo inversiones'!G:G)</f>
        <v>0</v>
      </c>
      <c r="D41" s="60">
        <f t="shared" si="1"/>
        <v>0</v>
      </c>
      <c r="E41" s="62"/>
      <c r="F41" s="386"/>
      <c r="G41" s="60"/>
      <c r="H41" s="60"/>
      <c r="I41" s="156"/>
    </row>
    <row r="42" spans="1:9" ht="15" hidden="1" customHeight="1" outlineLevel="1">
      <c r="A42" s="353"/>
      <c r="B42" s="355">
        <f>'5. Anexo inversiones'!D44</f>
        <v>0</v>
      </c>
      <c r="C42" s="59">
        <f>SUMIF('5. Anexo inversiones'!D:D,B42,'5. Anexo inversiones'!G:G)</f>
        <v>0</v>
      </c>
      <c r="D42" s="60">
        <f t="shared" si="1"/>
        <v>0</v>
      </c>
      <c r="E42" s="62"/>
      <c r="F42" s="386"/>
      <c r="G42" s="60"/>
      <c r="H42" s="376"/>
      <c r="I42" s="61"/>
    </row>
    <row r="43" spans="1:9" ht="15" hidden="1" customHeight="1" outlineLevel="1">
      <c r="A43" s="353"/>
      <c r="B43" s="355">
        <f>'5. Anexo inversiones'!D45</f>
        <v>0</v>
      </c>
      <c r="C43" s="59">
        <f>SUMIF('5. Anexo inversiones'!D:D,B43,'5. Anexo inversiones'!G:G)</f>
        <v>0</v>
      </c>
      <c r="D43" s="60">
        <f t="shared" si="1"/>
        <v>0</v>
      </c>
      <c r="E43" s="62"/>
      <c r="F43" s="386"/>
      <c r="G43" s="60"/>
      <c r="H43" s="376"/>
      <c r="I43" s="61"/>
    </row>
    <row r="44" spans="1:9" ht="15" hidden="1" customHeight="1" outlineLevel="1">
      <c r="A44" s="353"/>
      <c r="B44" s="355">
        <f>'5. Anexo inversiones'!D46</f>
        <v>0</v>
      </c>
      <c r="C44" s="59">
        <f>SUMIF('5. Anexo inversiones'!D:D,B44,'5. Anexo inversiones'!G:G)</f>
        <v>0</v>
      </c>
      <c r="D44" s="60">
        <f t="shared" si="1"/>
        <v>0</v>
      </c>
      <c r="E44" s="62"/>
      <c r="F44" s="386"/>
      <c r="G44" s="60"/>
      <c r="H44" s="376"/>
      <c r="I44" s="61"/>
    </row>
    <row r="45" spans="1:9" ht="15" hidden="1" customHeight="1" outlineLevel="1">
      <c r="A45" s="353"/>
      <c r="B45" s="355">
        <f>'5. Anexo inversiones'!D47</f>
        <v>0</v>
      </c>
      <c r="C45" s="59">
        <f>SUMIF('5. Anexo inversiones'!D:D,B45,'5. Anexo inversiones'!G:G)</f>
        <v>0</v>
      </c>
      <c r="D45" s="60">
        <f t="shared" si="1"/>
        <v>0</v>
      </c>
      <c r="E45" s="62"/>
      <c r="F45" s="387"/>
      <c r="G45" s="60"/>
      <c r="H45" s="376"/>
      <c r="I45" s="61"/>
    </row>
    <row r="46" spans="1:9" ht="15" hidden="1" customHeight="1" outlineLevel="1">
      <c r="A46" s="353"/>
      <c r="B46" s="355">
        <f>'5. Anexo inversiones'!D48</f>
        <v>0</v>
      </c>
      <c r="C46" s="59">
        <f>SUMIF('5. Anexo inversiones'!D:D,B46,'5. Anexo inversiones'!G:G)</f>
        <v>0</v>
      </c>
      <c r="D46" s="60">
        <f t="shared" si="1"/>
        <v>0</v>
      </c>
      <c r="E46" s="62"/>
      <c r="F46" s="387"/>
      <c r="G46" s="60"/>
      <c r="H46" s="376"/>
      <c r="I46" s="61"/>
    </row>
    <row r="47" spans="1:9" ht="12.75" hidden="1" customHeight="1" outlineLevel="1">
      <c r="A47" s="353"/>
      <c r="B47" s="355">
        <f>'5. Anexo inversiones'!D49</f>
        <v>0</v>
      </c>
      <c r="C47" s="59">
        <f>SUMIF('5. Anexo inversiones'!D:D,B47,'5. Anexo inversiones'!G:G)</f>
        <v>0</v>
      </c>
      <c r="D47" s="60">
        <f t="shared" si="1"/>
        <v>0</v>
      </c>
      <c r="E47" s="62"/>
      <c r="F47" s="387"/>
      <c r="G47" s="60"/>
      <c r="H47" s="376"/>
      <c r="I47" s="61"/>
    </row>
    <row r="48" spans="1:9" ht="15" hidden="1" customHeight="1" outlineLevel="1">
      <c r="A48" s="353"/>
      <c r="B48" s="355">
        <f>'5. Anexo inversiones'!D50</f>
        <v>0</v>
      </c>
      <c r="C48" s="59">
        <f>'5. Anexo inversiones'!I46</f>
        <v>0</v>
      </c>
      <c r="D48" s="60">
        <f t="shared" si="1"/>
        <v>0</v>
      </c>
      <c r="E48" s="62"/>
      <c r="F48" s="387"/>
      <c r="G48" s="60"/>
      <c r="H48" s="376"/>
      <c r="I48" s="61"/>
    </row>
    <row r="49" spans="1:14" ht="15" hidden="1" customHeight="1" outlineLevel="1">
      <c r="A49" s="352"/>
      <c r="B49" s="355">
        <f>'5. Anexo inversiones'!D51</f>
        <v>0</v>
      </c>
      <c r="C49" s="59">
        <f>'5. Anexo inversiones'!I47</f>
        <v>0</v>
      </c>
      <c r="D49" s="60">
        <f t="shared" si="1"/>
        <v>0</v>
      </c>
      <c r="E49" s="62"/>
      <c r="F49" s="387"/>
      <c r="G49" s="60"/>
      <c r="H49" s="376"/>
      <c r="I49" s="61"/>
    </row>
    <row r="50" spans="1:14" ht="15" hidden="1" customHeight="1" outlineLevel="1">
      <c r="A50" s="353"/>
      <c r="B50" s="355">
        <f>'5. Anexo inversiones'!D52</f>
        <v>0</v>
      </c>
      <c r="C50" s="59">
        <f>'5. Anexo inversiones'!I48</f>
        <v>0</v>
      </c>
      <c r="D50" s="60">
        <f t="shared" si="1"/>
        <v>0</v>
      </c>
      <c r="E50" s="62"/>
      <c r="F50" s="387"/>
      <c r="G50" s="60"/>
      <c r="H50" s="376"/>
      <c r="I50" s="61"/>
    </row>
    <row r="51" spans="1:14" ht="15" hidden="1" customHeight="1" outlineLevel="1">
      <c r="A51" s="354"/>
      <c r="B51" s="355">
        <f>'5. Anexo inversiones'!D53</f>
        <v>0</v>
      </c>
      <c r="C51" s="59">
        <f>'5. Anexo inversiones'!I49</f>
        <v>0</v>
      </c>
      <c r="D51" s="60">
        <f t="shared" si="1"/>
        <v>0</v>
      </c>
      <c r="E51" s="62"/>
      <c r="F51" s="387"/>
      <c r="G51" s="60"/>
      <c r="H51" s="376"/>
      <c r="I51" s="61"/>
    </row>
    <row r="52" spans="1:14" ht="15" hidden="1" customHeight="1" outlineLevel="1">
      <c r="A52" s="354"/>
      <c r="B52" s="355">
        <f>'5. Anexo inversiones'!D54</f>
        <v>0</v>
      </c>
      <c r="C52" s="59">
        <f>'5. Anexo inversiones'!I50</f>
        <v>0</v>
      </c>
      <c r="D52" s="60">
        <f t="shared" si="1"/>
        <v>0</v>
      </c>
      <c r="E52" s="14"/>
      <c r="F52" s="387"/>
      <c r="G52" s="60"/>
      <c r="H52" s="376"/>
      <c r="I52" s="61"/>
    </row>
    <row r="53" spans="1:14" ht="15" hidden="1" customHeight="1" outlineLevel="1">
      <c r="A53" s="354"/>
      <c r="B53" s="355">
        <f>'5. Anexo inversiones'!D55</f>
        <v>0</v>
      </c>
      <c r="C53" s="59">
        <f>'5. Anexo inversiones'!I51</f>
        <v>0</v>
      </c>
      <c r="D53" s="60">
        <f t="shared" si="1"/>
        <v>0</v>
      </c>
      <c r="E53" s="62"/>
      <c r="F53" s="387"/>
      <c r="G53" s="60"/>
      <c r="H53" s="376"/>
      <c r="I53" s="61"/>
    </row>
    <row r="54" spans="1:14" ht="15" hidden="1" customHeight="1" outlineLevel="1">
      <c r="A54" s="354"/>
      <c r="B54" s="355">
        <f>'5. Anexo inversiones'!D56</f>
        <v>0</v>
      </c>
      <c r="C54" s="59">
        <f>'5. Anexo inversiones'!I52</f>
        <v>0</v>
      </c>
      <c r="D54" s="60">
        <f t="shared" si="1"/>
        <v>0</v>
      </c>
      <c r="E54" s="62"/>
      <c r="F54" s="387"/>
      <c r="G54" s="60"/>
      <c r="H54" s="376"/>
      <c r="I54" s="61"/>
    </row>
    <row r="55" spans="1:14" ht="15" hidden="1" customHeight="1" outlineLevel="1">
      <c r="A55" s="354"/>
      <c r="B55" s="355" t="str">
        <f>'5. Anexo inversiones'!D57</f>
        <v>TOTAL</v>
      </c>
      <c r="C55" s="59">
        <f>'5. Anexo inversiones'!I53</f>
        <v>0</v>
      </c>
      <c r="D55" s="60">
        <f t="shared" si="1"/>
        <v>0</v>
      </c>
      <c r="E55" s="62"/>
      <c r="F55" s="387"/>
      <c r="G55" s="60"/>
      <c r="H55" s="376"/>
      <c r="I55" s="61"/>
    </row>
    <row r="56" spans="1:14" ht="15" hidden="1" customHeight="1" outlineLevel="1">
      <c r="A56" s="354"/>
      <c r="B56" s="355">
        <f>'5. Anexo inversiones'!D58</f>
        <v>0</v>
      </c>
      <c r="C56" s="59">
        <f>'5. Anexo inversiones'!I54</f>
        <v>0</v>
      </c>
      <c r="D56" s="60">
        <f t="shared" si="1"/>
        <v>0</v>
      </c>
      <c r="E56" s="62"/>
      <c r="F56" s="387"/>
      <c r="G56" s="60"/>
      <c r="H56" s="376"/>
      <c r="I56" s="61"/>
    </row>
    <row r="57" spans="1:14" ht="15" hidden="1" customHeight="1" outlineLevel="1">
      <c r="A57" s="354"/>
      <c r="B57" s="355">
        <f>'5. Anexo inversiones'!D59</f>
        <v>0</v>
      </c>
      <c r="C57" s="59">
        <f>'5. Anexo inversiones'!I55</f>
        <v>0</v>
      </c>
      <c r="D57" s="60">
        <f t="shared" si="1"/>
        <v>0</v>
      </c>
      <c r="E57" s="62"/>
      <c r="F57" s="387"/>
      <c r="G57" s="60"/>
      <c r="H57" s="376"/>
      <c r="I57" s="61"/>
    </row>
    <row r="58" spans="1:14" ht="15" hidden="1" customHeight="1" outlineLevel="1">
      <c r="A58" s="354"/>
      <c r="B58" s="355">
        <f>'5. Anexo inversiones'!D60</f>
        <v>0</v>
      </c>
      <c r="C58" s="59">
        <f>'5. Anexo inversiones'!I56</f>
        <v>0</v>
      </c>
      <c r="D58" s="60">
        <f t="shared" si="1"/>
        <v>0</v>
      </c>
      <c r="E58" s="62"/>
      <c r="F58" s="387"/>
      <c r="G58" s="60"/>
      <c r="H58" s="376"/>
      <c r="I58" s="61"/>
    </row>
    <row r="59" spans="1:14" ht="15" collapsed="1">
      <c r="A59" s="58"/>
      <c r="B59" s="283" t="s">
        <v>77</v>
      </c>
      <c r="C59" s="68">
        <f>+SUM(C11:C58)</f>
        <v>19371532.280000001</v>
      </c>
      <c r="D59" s="68">
        <f t="shared" ref="D59:I59" si="2">+SUM(D11:D58)</f>
        <v>4749332.2799999993</v>
      </c>
      <c r="E59" s="68">
        <f t="shared" si="2"/>
        <v>1000000</v>
      </c>
      <c r="F59" s="388">
        <f t="shared" si="2"/>
        <v>13622200</v>
      </c>
      <c r="G59" s="68">
        <f t="shared" si="2"/>
        <v>0</v>
      </c>
      <c r="H59" s="68">
        <f t="shared" si="2"/>
        <v>0</v>
      </c>
      <c r="I59" s="68">
        <f t="shared" si="2"/>
        <v>0</v>
      </c>
    </row>
    <row r="60" spans="1:14" ht="15.75" thickBot="1">
      <c r="A60" s="292"/>
      <c r="B60" s="293"/>
      <c r="C60" s="293"/>
      <c r="D60" s="293"/>
      <c r="E60" s="293"/>
      <c r="F60" s="293"/>
      <c r="G60" s="293"/>
      <c r="H60" s="293"/>
      <c r="I60" s="294"/>
      <c r="N60" s="146"/>
    </row>
    <row r="61" spans="1:14">
      <c r="A61" s="471" t="s">
        <v>506</v>
      </c>
      <c r="B61" s="472"/>
      <c r="C61" s="472"/>
      <c r="D61" s="472"/>
      <c r="E61" s="472"/>
      <c r="F61" s="472"/>
      <c r="G61" s="472"/>
      <c r="H61" s="472"/>
      <c r="I61" s="473"/>
    </row>
    <row r="62" spans="1:14">
      <c r="A62" s="474"/>
      <c r="B62" s="472"/>
      <c r="C62" s="472"/>
      <c r="D62" s="472"/>
      <c r="E62" s="472"/>
      <c r="F62" s="472"/>
      <c r="G62" s="472"/>
      <c r="H62" s="472"/>
      <c r="I62" s="473"/>
    </row>
    <row r="63" spans="1:14" ht="3.75" customHeight="1" thickBot="1">
      <c r="A63" s="475"/>
      <c r="B63" s="476"/>
      <c r="C63" s="476"/>
      <c r="D63" s="476"/>
      <c r="E63" s="476"/>
      <c r="F63" s="476"/>
      <c r="G63" s="476"/>
      <c r="H63" s="476"/>
      <c r="I63" s="477"/>
    </row>
  </sheetData>
  <mergeCells count="14">
    <mergeCell ref="A7:I7"/>
    <mergeCell ref="A2:I2"/>
    <mergeCell ref="A3:G3"/>
    <mergeCell ref="A4:G4"/>
    <mergeCell ref="B5:E5"/>
    <mergeCell ref="A6:I6"/>
    <mergeCell ref="A61:I63"/>
    <mergeCell ref="A8:A10"/>
    <mergeCell ref="B8:B10"/>
    <mergeCell ref="C8:C10"/>
    <mergeCell ref="D8:I8"/>
    <mergeCell ref="D9:D10"/>
    <mergeCell ref="E9:E10"/>
    <mergeCell ref="F9:I9"/>
  </mergeCells>
  <pageMargins left="0.70866141732283472" right="0.70866141732283472" top="0.74803149606299213" bottom="0.74803149606299213" header="0.31496062992125984" footer="0.31496062992125984"/>
  <pageSetup paperSize="9" scale="43" orientation="portrait" r:id="rId1"/>
  <drawing r:id="rId2"/>
</worksheet>
</file>

<file path=xl/worksheets/sheet6.xml><?xml version="1.0" encoding="utf-8"?>
<worksheet xmlns="http://schemas.openxmlformats.org/spreadsheetml/2006/main" xmlns:r="http://schemas.openxmlformats.org/officeDocument/2006/relationships">
  <sheetPr>
    <tabColor rgb="FF92D050"/>
  </sheetPr>
  <dimension ref="A1:C89"/>
  <sheetViews>
    <sheetView zoomScaleNormal="100" workbookViewId="0">
      <selection activeCell="G28" sqref="G28"/>
    </sheetView>
  </sheetViews>
  <sheetFormatPr baseColWidth="10" defaultColWidth="11.42578125" defaultRowHeight="12.75"/>
  <cols>
    <col min="1" max="1" width="83.85546875" style="27" customWidth="1"/>
    <col min="2" max="3" width="18.42578125" style="27" customWidth="1"/>
    <col min="4" max="16384" width="11.42578125" style="27"/>
  </cols>
  <sheetData>
    <row r="1" spans="1:3" ht="60" customHeight="1">
      <c r="B1" s="402"/>
    </row>
    <row r="2" spans="1:3" ht="21">
      <c r="A2" s="504" t="s">
        <v>255</v>
      </c>
      <c r="B2" s="504"/>
      <c r="C2" s="504"/>
    </row>
    <row r="3" spans="1:3" ht="15.75">
      <c r="A3" s="505" t="s">
        <v>1</v>
      </c>
      <c r="B3" s="505"/>
      <c r="C3" s="321" t="s">
        <v>2</v>
      </c>
    </row>
    <row r="4" spans="1:3" ht="21">
      <c r="A4" s="506" t="s">
        <v>3</v>
      </c>
      <c r="B4" s="506"/>
      <c r="C4" s="322">
        <f>'1.-2. Balance Ajustado'!C4</f>
        <v>2025</v>
      </c>
    </row>
    <row r="5" spans="1:3" ht="15">
      <c r="A5" s="507" t="s">
        <v>4</v>
      </c>
      <c r="B5" s="507"/>
      <c r="C5" s="507"/>
    </row>
    <row r="6" spans="1:3" ht="15">
      <c r="A6" s="507" t="s">
        <v>5</v>
      </c>
      <c r="B6" s="507"/>
      <c r="C6" s="507"/>
    </row>
    <row r="7" spans="1:3" ht="21">
      <c r="A7" s="508" t="s">
        <v>233</v>
      </c>
      <c r="B7" s="508"/>
      <c r="C7" s="508"/>
    </row>
    <row r="8" spans="1:3" ht="18.75">
      <c r="A8" s="509" t="s">
        <v>256</v>
      </c>
      <c r="B8" s="509"/>
      <c r="C8" s="509"/>
    </row>
    <row r="9" spans="1:3">
      <c r="A9" s="510" t="s">
        <v>257</v>
      </c>
      <c r="B9" s="454" t="s">
        <v>258</v>
      </c>
      <c r="C9" s="454"/>
    </row>
    <row r="10" spans="1:3" ht="15.75">
      <c r="A10" s="510"/>
      <c r="B10" s="295">
        <f>'1.-2. Balance Ajustado'!B10</f>
        <v>2025</v>
      </c>
      <c r="C10" s="295" t="str">
        <f>'1.-2. Balance Ajustado'!C10</f>
        <v>2024 (estimado)</v>
      </c>
    </row>
    <row r="11" spans="1:3">
      <c r="A11" s="296" t="s">
        <v>259</v>
      </c>
      <c r="B11" s="297">
        <v>52964342.701374203</v>
      </c>
      <c r="C11" s="297">
        <v>55638934.882000007</v>
      </c>
    </row>
    <row r="12" spans="1:3">
      <c r="A12" s="298" t="s">
        <v>260</v>
      </c>
      <c r="B12" s="299">
        <v>51830680.950760089</v>
      </c>
      <c r="C12" s="299">
        <v>54666303.192700006</v>
      </c>
    </row>
    <row r="13" spans="1:3">
      <c r="A13" s="300" t="s">
        <v>261</v>
      </c>
      <c r="B13" s="301">
        <v>0.97859575531776211</v>
      </c>
      <c r="C13" s="301">
        <v>0.98251886576616221</v>
      </c>
    </row>
    <row r="14" spans="1:3">
      <c r="A14" s="298" t="s">
        <v>262</v>
      </c>
      <c r="B14" s="299">
        <v>1133661.750614112</v>
      </c>
      <c r="C14" s="299">
        <v>972631.68930000009</v>
      </c>
    </row>
    <row r="15" spans="1:3">
      <c r="A15" s="300" t="s">
        <v>263</v>
      </c>
      <c r="B15" s="301">
        <v>2.1404244682237852E-2</v>
      </c>
      <c r="C15" s="301">
        <v>1.7481134233837757E-2</v>
      </c>
    </row>
    <row r="16" spans="1:3">
      <c r="A16" s="296" t="s">
        <v>264</v>
      </c>
      <c r="B16" s="297">
        <v>24844881.857714705</v>
      </c>
      <c r="C16" s="297">
        <v>7066163.3191470001</v>
      </c>
    </row>
    <row r="17" spans="1:3">
      <c r="A17" s="296" t="s">
        <v>265</v>
      </c>
      <c r="B17" s="297">
        <v>12326314.122641062</v>
      </c>
      <c r="C17" s="297">
        <v>11900142.426587105</v>
      </c>
    </row>
    <row r="18" spans="1:3">
      <c r="A18" s="298" t="s">
        <v>266</v>
      </c>
      <c r="B18" s="345">
        <v>11287263.581525143</v>
      </c>
      <c r="C18" s="345">
        <v>10897016.163157715</v>
      </c>
    </row>
    <row r="19" spans="1:3">
      <c r="A19" s="298" t="s">
        <v>267</v>
      </c>
      <c r="B19" s="345">
        <v>1039050.5411159197</v>
      </c>
      <c r="C19" s="345">
        <v>1003126.2634293897</v>
      </c>
    </row>
    <row r="20" spans="1:3">
      <c r="A20" s="296" t="s">
        <v>268</v>
      </c>
      <c r="B20" s="302">
        <v>0.46908694775645887</v>
      </c>
      <c r="C20" s="302">
        <v>0.12700033410296294</v>
      </c>
    </row>
    <row r="21" spans="1:3">
      <c r="A21" s="296" t="s">
        <v>269</v>
      </c>
      <c r="B21" s="297">
        <v>42272928.387714706</v>
      </c>
      <c r="C21" s="297">
        <v>38599848.199147001</v>
      </c>
    </row>
    <row r="22" spans="1:3">
      <c r="A22" s="296" t="s">
        <v>270</v>
      </c>
      <c r="B22" s="302">
        <v>0.79813939400814848</v>
      </c>
      <c r="C22" s="302">
        <v>0.69375605915192684</v>
      </c>
    </row>
    <row r="23" spans="1:3">
      <c r="A23" s="296" t="s">
        <v>271</v>
      </c>
      <c r="B23" s="302">
        <v>4.2968516114715039</v>
      </c>
      <c r="C23" s="302">
        <v>4.6754847872822429</v>
      </c>
    </row>
    <row r="24" spans="1:3">
      <c r="A24" s="303" t="s">
        <v>272</v>
      </c>
      <c r="B24" s="17">
        <v>4.6923988545873598</v>
      </c>
      <c r="C24" s="17">
        <v>5.1058871574507307</v>
      </c>
    </row>
    <row r="25" spans="1:3">
      <c r="A25" s="298"/>
      <c r="B25" s="17"/>
      <c r="C25" s="17"/>
    </row>
    <row r="26" spans="1:3">
      <c r="A26" s="296" t="s">
        <v>273</v>
      </c>
      <c r="B26" s="297">
        <v>-65733666.389340602</v>
      </c>
      <c r="C26" s="297">
        <v>-62730445.732009232</v>
      </c>
    </row>
    <row r="27" spans="1:3">
      <c r="A27" s="298" t="s">
        <v>274</v>
      </c>
      <c r="B27" s="304">
        <v>-63578106.94582317</v>
      </c>
      <c r="C27" s="304">
        <v>-60602323.126937382</v>
      </c>
    </row>
    <row r="28" spans="1:3">
      <c r="A28" s="298" t="s">
        <v>275</v>
      </c>
      <c r="B28" s="304">
        <v>-2155559.4435174321</v>
      </c>
      <c r="C28" s="304">
        <v>-2128122.6050718506</v>
      </c>
    </row>
    <row r="29" spans="1:3">
      <c r="A29" s="296" t="s">
        <v>276</v>
      </c>
      <c r="B29" s="302">
        <v>-5.3327917604014754</v>
      </c>
      <c r="C29" s="302">
        <v>-5.2714029364772887</v>
      </c>
    </row>
    <row r="30" spans="1:3">
      <c r="A30" s="298" t="s">
        <v>277</v>
      </c>
      <c r="B30" s="17">
        <v>-4.8832623950800249</v>
      </c>
      <c r="C30" s="17">
        <v>-4.8270483614526176</v>
      </c>
    </row>
    <row r="31" spans="1:3">
      <c r="A31" s="298" t="s">
        <v>278</v>
      </c>
      <c r="B31" s="17">
        <v>-0.44952936532145066</v>
      </c>
      <c r="C31" s="17">
        <v>-0.44435457502467141</v>
      </c>
    </row>
    <row r="32" spans="1:3">
      <c r="A32" s="296" t="s">
        <v>279</v>
      </c>
      <c r="B32" s="302">
        <v>-1.241092837873264</v>
      </c>
      <c r="C32" s="302">
        <v>-1.1274559059235951</v>
      </c>
    </row>
    <row r="33" spans="1:3">
      <c r="A33" s="296" t="s">
        <v>280</v>
      </c>
      <c r="B33" s="302">
        <v>-5.1579171448375183</v>
      </c>
      <c r="C33" s="302">
        <v>-5.0925712444870115</v>
      </c>
    </row>
    <row r="34" spans="1:3">
      <c r="A34" s="298" t="s">
        <v>281</v>
      </c>
      <c r="B34" s="17">
        <v>-4.723128890453312</v>
      </c>
      <c r="C34" s="17">
        <v>-4.6632913434064234</v>
      </c>
    </row>
    <row r="35" spans="1:3">
      <c r="A35" s="298" t="s">
        <v>282</v>
      </c>
      <c r="B35" s="17">
        <v>-0.43478825438420682</v>
      </c>
      <c r="C35" s="17">
        <v>-0.42927990108058728</v>
      </c>
    </row>
    <row r="36" spans="1:3">
      <c r="A36" s="296" t="s">
        <v>283</v>
      </c>
      <c r="B36" s="302">
        <v>-1.2003945239968699</v>
      </c>
      <c r="C36" s="302">
        <v>-1.0892071039006015</v>
      </c>
    </row>
    <row r="37" spans="1:3">
      <c r="A37" s="296" t="s">
        <v>284</v>
      </c>
      <c r="B37" s="305">
        <v>-0.1748746155639572</v>
      </c>
      <c r="C37" s="305">
        <v>-0.17883169199027682</v>
      </c>
    </row>
    <row r="38" spans="1:3">
      <c r="A38" s="298" t="s">
        <v>285</v>
      </c>
      <c r="B38" s="306">
        <v>-0.1601335046267133</v>
      </c>
      <c r="C38" s="306">
        <v>-0.16375701804619275</v>
      </c>
    </row>
    <row r="39" spans="1:3">
      <c r="A39" s="298" t="s">
        <v>286</v>
      </c>
      <c r="B39" s="306">
        <v>-1.4741110937243904E-2</v>
      </c>
      <c r="C39" s="306">
        <v>-1.5074673944084061E-2</v>
      </c>
    </row>
    <row r="40" spans="1:3">
      <c r="A40" s="296" t="s">
        <v>287</v>
      </c>
      <c r="B40" s="305">
        <v>-4.0698313876394131E-2</v>
      </c>
      <c r="C40" s="305">
        <v>-3.8248802022993592E-2</v>
      </c>
    </row>
    <row r="41" spans="1:3">
      <c r="A41" s="296" t="s">
        <v>288</v>
      </c>
      <c r="B41" s="297">
        <v>47</v>
      </c>
      <c r="C41" s="297">
        <v>47</v>
      </c>
    </row>
    <row r="42" spans="1:3">
      <c r="A42" s="296" t="s">
        <v>289</v>
      </c>
      <c r="B42" s="297">
        <v>-1398588.646581715</v>
      </c>
      <c r="C42" s="297">
        <v>-1334690.3347236007</v>
      </c>
    </row>
    <row r="43" spans="1:3">
      <c r="A43" s="298" t="s">
        <v>290</v>
      </c>
      <c r="B43" s="304">
        <v>-1352725.6796983653</v>
      </c>
      <c r="C43" s="304">
        <v>-1289411.1303603698</v>
      </c>
    </row>
    <row r="44" spans="1:3">
      <c r="A44" s="303" t="s">
        <v>291</v>
      </c>
      <c r="B44" s="304">
        <v>-45862.966883349618</v>
      </c>
      <c r="C44" s="304">
        <v>-45279.204363230863</v>
      </c>
    </row>
    <row r="45" spans="1:3">
      <c r="A45" s="300"/>
      <c r="B45" s="17"/>
      <c r="C45" s="17"/>
    </row>
    <row r="46" spans="1:3" ht="26.25" customHeight="1">
      <c r="A46" s="511" t="s">
        <v>292</v>
      </c>
      <c r="B46" s="511"/>
      <c r="C46" s="511"/>
    </row>
    <row r="47" spans="1:3">
      <c r="A47" s="307" t="s">
        <v>293</v>
      </c>
      <c r="B47" s="297">
        <v>-70627483.4170461</v>
      </c>
      <c r="C47" s="297">
        <v>-66735461.484184101</v>
      </c>
    </row>
    <row r="48" spans="1:3">
      <c r="A48" s="308" t="s">
        <v>294</v>
      </c>
      <c r="B48" s="297">
        <v>-70627483.4170461</v>
      </c>
      <c r="C48" s="297">
        <v>-66735461.484184101</v>
      </c>
    </row>
    <row r="49" spans="1:3">
      <c r="A49" s="309" t="s">
        <v>295</v>
      </c>
      <c r="B49" s="299">
        <v>-9015799.5373798423</v>
      </c>
      <c r="C49" s="299">
        <v>-8549018.9501405954</v>
      </c>
    </row>
    <row r="50" spans="1:3">
      <c r="A50" s="309" t="s">
        <v>296</v>
      </c>
      <c r="B50" s="299">
        <v>-43140257.760128386</v>
      </c>
      <c r="C50" s="299">
        <v>-41154811.019921079</v>
      </c>
    </row>
    <row r="51" spans="1:3">
      <c r="A51" s="309" t="s">
        <v>297</v>
      </c>
      <c r="B51" s="299">
        <v>-11422049.648314947</v>
      </c>
      <c r="C51" s="299">
        <v>-10893949.376875706</v>
      </c>
    </row>
    <row r="52" spans="1:3">
      <c r="A52" s="309" t="s">
        <v>298</v>
      </c>
      <c r="B52" s="299">
        <v>-7049376.4712229259</v>
      </c>
      <c r="C52" s="299">
        <v>-6137682.1372467177</v>
      </c>
    </row>
    <row r="53" spans="1:3">
      <c r="A53" s="310" t="s">
        <v>299</v>
      </c>
      <c r="B53" s="299">
        <v>0</v>
      </c>
      <c r="C53" s="299">
        <v>0</v>
      </c>
    </row>
    <row r="54" spans="1:3">
      <c r="A54" s="308" t="s">
        <v>300</v>
      </c>
      <c r="B54" s="297">
        <v>0</v>
      </c>
      <c r="C54" s="297">
        <v>0</v>
      </c>
    </row>
    <row r="55" spans="1:3">
      <c r="A55" s="311"/>
      <c r="B55" s="17"/>
      <c r="C55" s="17"/>
    </row>
    <row r="56" spans="1:3">
      <c r="A56" s="296" t="s">
        <v>301</v>
      </c>
      <c r="B56" s="297">
        <v>72170568.368527949</v>
      </c>
      <c r="C56" s="297">
        <v>68364887.829994127</v>
      </c>
    </row>
    <row r="57" spans="1:3">
      <c r="A57" s="300" t="s">
        <v>302</v>
      </c>
      <c r="B57" s="299">
        <v>71542157.697463572</v>
      </c>
      <c r="C57" s="299">
        <v>67461810.151673093</v>
      </c>
    </row>
    <row r="58" spans="1:3">
      <c r="A58" s="300" t="s">
        <v>303</v>
      </c>
      <c r="B58" s="299">
        <v>628410.67106438405</v>
      </c>
      <c r="C58" s="299">
        <v>903077.6783210265</v>
      </c>
    </row>
    <row r="59" spans="1:3">
      <c r="A59" s="296" t="s">
        <v>304</v>
      </c>
      <c r="B59" s="302">
        <v>5.8549999335133389</v>
      </c>
      <c r="C59" s="302">
        <v>5.7448797988547096</v>
      </c>
    </row>
    <row r="60" spans="1:3">
      <c r="A60" s="298" t="s">
        <v>305</v>
      </c>
      <c r="B60" s="17">
        <v>5.3614508653473552</v>
      </c>
      <c r="C60" s="17">
        <v>5.2606133422112267</v>
      </c>
    </row>
    <row r="61" spans="1:3">
      <c r="A61" s="298" t="s">
        <v>306</v>
      </c>
      <c r="B61" s="17">
        <v>0.49354906816598432</v>
      </c>
      <c r="C61" s="17">
        <v>0.48426645664348233</v>
      </c>
    </row>
    <row r="62" spans="1:3">
      <c r="A62" s="296" t="s">
        <v>307</v>
      </c>
      <c r="B62" s="302">
        <v>1.3626255833182543</v>
      </c>
      <c r="C62" s="302">
        <v>1.2287238778920468</v>
      </c>
    </row>
    <row r="63" spans="1:3">
      <c r="A63" s="296" t="s">
        <v>308</v>
      </c>
      <c r="B63" s="302">
        <v>5.8040187022375509</v>
      </c>
      <c r="C63" s="302">
        <v>5.6689918265978916</v>
      </c>
    </row>
    <row r="64" spans="1:3">
      <c r="A64" s="298" t="s">
        <v>309</v>
      </c>
      <c r="B64" s="17">
        <v>5.314767113059756</v>
      </c>
      <c r="C64" s="17">
        <v>5.1911223705381273</v>
      </c>
    </row>
    <row r="65" spans="1:3">
      <c r="A65" s="298" t="s">
        <v>310</v>
      </c>
      <c r="B65" s="17">
        <v>0.4892515891777956</v>
      </c>
      <c r="C65" s="17">
        <v>0.4778694560597635</v>
      </c>
    </row>
    <row r="66" spans="1:3">
      <c r="A66" s="296" t="s">
        <v>311</v>
      </c>
      <c r="B66" s="302">
        <v>1.3507607958213621</v>
      </c>
      <c r="C66" s="302">
        <v>1.2124928396768782</v>
      </c>
    </row>
    <row r="67" spans="1:3">
      <c r="A67" s="296" t="s">
        <v>312</v>
      </c>
      <c r="B67" s="312">
        <v>5.0981231275788665E-2</v>
      </c>
      <c r="C67" s="312">
        <v>7.588797225681812E-2</v>
      </c>
    </row>
    <row r="68" spans="1:3">
      <c r="A68" s="298" t="s">
        <v>313</v>
      </c>
      <c r="B68" s="313">
        <v>4.6683752287599925E-2</v>
      </c>
      <c r="C68" s="313">
        <v>6.9490971673099269E-2</v>
      </c>
    </row>
    <row r="69" spans="1:3">
      <c r="A69" s="298" t="s">
        <v>314</v>
      </c>
      <c r="B69" s="313">
        <v>4.2974789881887378E-3</v>
      </c>
      <c r="C69" s="313">
        <v>6.3970005837188492E-3</v>
      </c>
    </row>
    <row r="70" spans="1:3">
      <c r="A70" s="296" t="s">
        <v>315</v>
      </c>
      <c r="B70" s="312">
        <v>1.1864787496892308E-2</v>
      </c>
      <c r="C70" s="312">
        <v>1.623103821516873E-2</v>
      </c>
    </row>
    <row r="71" spans="1:3">
      <c r="A71" s="296" t="s">
        <v>316</v>
      </c>
      <c r="B71" s="297">
        <v>1535544.0078410201</v>
      </c>
      <c r="C71" s="297">
        <v>1454572.0814892368</v>
      </c>
    </row>
    <row r="72" spans="1:3">
      <c r="A72" s="298" t="s">
        <v>317</v>
      </c>
      <c r="B72" s="304">
        <v>1522173.5680311399</v>
      </c>
      <c r="C72" s="304">
        <v>1435357.6628015551</v>
      </c>
    </row>
    <row r="73" spans="1:3">
      <c r="A73" s="303" t="s">
        <v>318</v>
      </c>
      <c r="B73" s="17">
        <v>13370.439809880512</v>
      </c>
      <c r="C73" s="17">
        <v>19214.418687681416</v>
      </c>
    </row>
    <row r="74" spans="1:3">
      <c r="A74" s="300"/>
      <c r="B74" s="17"/>
      <c r="C74" s="17"/>
    </row>
    <row r="75" spans="1:3" ht="18">
      <c r="A75" s="314" t="s">
        <v>319</v>
      </c>
      <c r="B75" s="188">
        <f>+B10</f>
        <v>2025</v>
      </c>
      <c r="C75" s="188" t="str">
        <f>+C10</f>
        <v>2024 (estimado)</v>
      </c>
    </row>
    <row r="76" spans="1:3">
      <c r="A76" s="315" t="s">
        <v>320</v>
      </c>
      <c r="B76" s="14">
        <v>25945837.00877909</v>
      </c>
      <c r="C76" s="14">
        <v>8447684.8774680272</v>
      </c>
    </row>
    <row r="77" spans="1:3">
      <c r="A77" s="315" t="s">
        <v>321</v>
      </c>
      <c r="B77" s="14">
        <v>17428046.530000001</v>
      </c>
      <c r="C77" s="14">
        <v>31533684.879999999</v>
      </c>
    </row>
    <row r="78" spans="1:3">
      <c r="A78" s="315" t="s">
        <v>322</v>
      </c>
      <c r="B78" s="14">
        <v>25577355</v>
      </c>
      <c r="C78" s="14">
        <v>25767355</v>
      </c>
    </row>
    <row r="79" spans="1:3">
      <c r="A79" s="315" t="s">
        <v>323</v>
      </c>
      <c r="B79" s="14">
        <v>3219329.8297488661</v>
      </c>
      <c r="C79" s="14">
        <v>2616163.0725260838</v>
      </c>
    </row>
    <row r="80" spans="1:3">
      <c r="A80" s="316" t="s">
        <v>77</v>
      </c>
      <c r="B80" s="5">
        <v>72170568.368527964</v>
      </c>
      <c r="C80" s="5">
        <v>68364887.829994112</v>
      </c>
    </row>
    <row r="81" spans="1:3">
      <c r="A81" s="512"/>
      <c r="B81" s="512"/>
      <c r="C81" s="512"/>
    </row>
    <row r="82" spans="1:3" ht="15.75">
      <c r="A82" s="317" t="s">
        <v>324</v>
      </c>
      <c r="B82" s="318">
        <v>72170568.368527964</v>
      </c>
      <c r="C82" s="318">
        <v>68364887.829994112</v>
      </c>
    </row>
    <row r="83" spans="1:3">
      <c r="A83" s="319" t="s">
        <v>325</v>
      </c>
      <c r="B83" s="299">
        <v>7049376.4712229259</v>
      </c>
      <c r="C83" s="299">
        <v>6137682.1372467177</v>
      </c>
    </row>
    <row r="84" spans="1:3">
      <c r="A84" s="319" t="s">
        <v>326</v>
      </c>
      <c r="B84" s="299">
        <v>0</v>
      </c>
      <c r="C84" s="299">
        <v>0</v>
      </c>
    </row>
    <row r="85" spans="1:3">
      <c r="A85" s="320" t="s">
        <v>327</v>
      </c>
      <c r="B85" s="299">
        <v>0</v>
      </c>
      <c r="C85" s="299">
        <v>0</v>
      </c>
    </row>
    <row r="86" spans="1:3" ht="15.75">
      <c r="A86" s="317" t="s">
        <v>328</v>
      </c>
      <c r="B86" s="318">
        <v>79219944.839750886</v>
      </c>
      <c r="C86" s="318">
        <v>74502569.967240825</v>
      </c>
    </row>
    <row r="87" spans="1:3">
      <c r="A87" s="503"/>
      <c r="B87" s="503"/>
      <c r="C87" s="503"/>
    </row>
    <row r="88" spans="1:3">
      <c r="A88" s="503"/>
      <c r="B88" s="503"/>
      <c r="C88" s="503"/>
    </row>
    <row r="89" spans="1:3">
      <c r="A89" s="503"/>
      <c r="B89" s="503"/>
      <c r="C89" s="503"/>
    </row>
  </sheetData>
  <mergeCells count="12">
    <mergeCell ref="A87:C89"/>
    <mergeCell ref="A2:C2"/>
    <mergeCell ref="A3:B3"/>
    <mergeCell ref="A4:B4"/>
    <mergeCell ref="A5:C5"/>
    <mergeCell ref="A6:C6"/>
    <mergeCell ref="A7:C7"/>
    <mergeCell ref="A8:C8"/>
    <mergeCell ref="A9:A10"/>
    <mergeCell ref="B9:C9"/>
    <mergeCell ref="A46:C46"/>
    <mergeCell ref="A81:C81"/>
  </mergeCells>
  <pageMargins left="0.7" right="0.7" top="0.75" bottom="0.75" header="0.3" footer="0.3"/>
  <pageSetup paperSize="9" scale="72" orientation="portrait" r:id="rId1"/>
  <rowBreaks count="1" manualBreakCount="1">
    <brk id="44" max="2" man="1"/>
  </rowBreaks>
  <drawing r:id="rId2"/>
</worksheet>
</file>

<file path=xl/worksheets/sheet7.xml><?xml version="1.0" encoding="utf-8"?>
<worksheet xmlns="http://schemas.openxmlformats.org/spreadsheetml/2006/main" xmlns:r="http://schemas.openxmlformats.org/officeDocument/2006/relationships">
  <sheetPr>
    <tabColor rgb="FF92D050"/>
    <pageSetUpPr fitToPage="1"/>
  </sheetPr>
  <dimension ref="A1:H26"/>
  <sheetViews>
    <sheetView topLeftCell="B1" zoomScaleNormal="100" zoomScaleSheetLayoutView="100" workbookViewId="0">
      <selection activeCell="B1" sqref="B1"/>
    </sheetView>
  </sheetViews>
  <sheetFormatPr baseColWidth="10" defaultColWidth="11.42578125" defaultRowHeight="12.75"/>
  <cols>
    <col min="1" max="1" width="15.28515625" style="27" hidden="1" customWidth="1"/>
    <col min="2" max="2" width="64.42578125" style="27" customWidth="1"/>
    <col min="3" max="4" width="21.42578125" style="27" customWidth="1"/>
    <col min="5" max="7" width="18.140625" style="27" customWidth="1"/>
    <col min="8" max="8" width="11.140625" style="27" customWidth="1"/>
    <col min="9" max="16384" width="11.42578125" style="27"/>
  </cols>
  <sheetData>
    <row r="1" spans="1:8" ht="60" customHeight="1">
      <c r="C1" s="402"/>
    </row>
    <row r="2" spans="1:8" ht="21">
      <c r="A2" s="522" t="s">
        <v>329</v>
      </c>
      <c r="B2" s="522"/>
      <c r="C2" s="522"/>
      <c r="D2" s="522"/>
      <c r="E2" s="522"/>
      <c r="F2" s="522"/>
      <c r="G2" s="522"/>
      <c r="H2" s="522"/>
    </row>
    <row r="3" spans="1:8" ht="15.75">
      <c r="A3" s="505" t="s">
        <v>1</v>
      </c>
      <c r="B3" s="505"/>
      <c r="C3" s="505"/>
      <c r="D3" s="505"/>
      <c r="E3" s="505"/>
      <c r="F3" s="505"/>
      <c r="G3" s="505"/>
      <c r="H3" s="321" t="s">
        <v>2</v>
      </c>
    </row>
    <row r="4" spans="1:8" ht="21">
      <c r="A4" s="506" t="s">
        <v>82</v>
      </c>
      <c r="B4" s="506"/>
      <c r="C4" s="506"/>
      <c r="D4" s="506"/>
      <c r="E4" s="506"/>
      <c r="F4" s="506"/>
      <c r="G4" s="506"/>
      <c r="H4" s="322">
        <f>'1.-2. Balance Ajustado'!C4</f>
        <v>2025</v>
      </c>
    </row>
    <row r="5" spans="1:8" ht="15">
      <c r="A5" s="523" t="s">
        <v>4</v>
      </c>
      <c r="B5" s="523"/>
      <c r="C5" s="523"/>
      <c r="D5" s="523"/>
      <c r="E5" s="523"/>
      <c r="F5" s="176" t="s">
        <v>231</v>
      </c>
      <c r="G5" s="176" t="s">
        <v>232</v>
      </c>
      <c r="H5" s="323"/>
    </row>
    <row r="6" spans="1:8" ht="21">
      <c r="A6" s="508" t="s">
        <v>233</v>
      </c>
      <c r="B6" s="508"/>
      <c r="C6" s="508"/>
      <c r="D6" s="508"/>
      <c r="E6" s="508"/>
      <c r="F6" s="508"/>
      <c r="G6" s="508"/>
      <c r="H6" s="508"/>
    </row>
    <row r="7" spans="1:8" ht="18.75">
      <c r="A7" s="521" t="str">
        <f>"ACTIVIDADES A REALIZAR EN "&amp;H4&amp;" Y SU FINANCIACIÓN"</f>
        <v>ACTIVIDADES A REALIZAR EN 2025 Y SU FINANCIACIÓN</v>
      </c>
      <c r="B7" s="521"/>
      <c r="C7" s="521"/>
      <c r="D7" s="521"/>
      <c r="E7" s="521"/>
      <c r="F7" s="521"/>
      <c r="G7" s="521"/>
      <c r="H7" s="521"/>
    </row>
    <row r="8" spans="1:8">
      <c r="A8" s="519" t="s">
        <v>243</v>
      </c>
      <c r="B8" s="481" t="s">
        <v>244</v>
      </c>
      <c r="C8" s="483" t="s">
        <v>330</v>
      </c>
      <c r="D8" s="520" t="s">
        <v>331</v>
      </c>
      <c r="E8" s="520"/>
      <c r="F8" s="520"/>
      <c r="G8" s="520"/>
      <c r="H8" s="520"/>
    </row>
    <row r="9" spans="1:8">
      <c r="A9" s="519"/>
      <c r="B9" s="481"/>
      <c r="C9" s="483"/>
      <c r="D9" s="487" t="s">
        <v>332</v>
      </c>
      <c r="E9" s="487" t="s">
        <v>333</v>
      </c>
      <c r="F9" s="483" t="s">
        <v>249</v>
      </c>
      <c r="G9" s="483"/>
      <c r="H9" s="483"/>
    </row>
    <row r="10" spans="1:8" ht="38.25">
      <c r="A10" s="519"/>
      <c r="B10" s="481"/>
      <c r="C10" s="483"/>
      <c r="D10" s="487"/>
      <c r="E10" s="487"/>
      <c r="F10" s="174" t="s">
        <v>334</v>
      </c>
      <c r="G10" s="401"/>
      <c r="H10" s="173"/>
    </row>
    <row r="11" spans="1:8" ht="15" customHeight="1">
      <c r="A11" s="234"/>
      <c r="B11" s="67" t="s">
        <v>335</v>
      </c>
      <c r="C11" s="68">
        <v>75898959.758527964</v>
      </c>
      <c r="D11" s="68">
        <v>29165166.838527955</v>
      </c>
      <c r="E11" s="68">
        <v>27485126.68</v>
      </c>
      <c r="F11" s="68">
        <v>19248666.240000002</v>
      </c>
      <c r="G11" s="60"/>
      <c r="H11" s="60"/>
    </row>
    <row r="12" spans="1:8" ht="15" customHeight="1">
      <c r="A12" s="234"/>
      <c r="B12" s="69" t="s">
        <v>336</v>
      </c>
      <c r="C12" s="59">
        <v>24844881.857714705</v>
      </c>
      <c r="D12" s="14">
        <v>24844881.857714705</v>
      </c>
      <c r="E12" s="14"/>
      <c r="F12" s="14"/>
      <c r="G12" s="60"/>
      <c r="H12" s="60"/>
    </row>
    <row r="13" spans="1:8" ht="15" customHeight="1">
      <c r="A13" s="234"/>
      <c r="B13" s="69" t="s">
        <v>337</v>
      </c>
      <c r="C13" s="59">
        <v>472544.48</v>
      </c>
      <c r="D13" s="14">
        <v>472544.48</v>
      </c>
      <c r="E13" s="14"/>
      <c r="F13" s="14"/>
      <c r="G13" s="60"/>
      <c r="H13" s="60"/>
    </row>
    <row r="14" spans="1:8" ht="15" customHeight="1">
      <c r="A14" s="234"/>
      <c r="B14" s="69" t="s">
        <v>338</v>
      </c>
      <c r="C14" s="59">
        <v>628410.67106438405</v>
      </c>
      <c r="D14" s="14">
        <v>628410.67106438405</v>
      </c>
      <c r="E14" s="14"/>
      <c r="F14" s="14"/>
      <c r="G14" s="60"/>
      <c r="H14" s="60"/>
    </row>
    <row r="15" spans="1:8" ht="15" customHeight="1">
      <c r="A15" s="234"/>
      <c r="B15" s="369" t="s">
        <v>468</v>
      </c>
      <c r="C15" s="370">
        <v>17428046.530000001</v>
      </c>
      <c r="D15" s="62"/>
      <c r="E15" s="62">
        <v>3828046.5300000003</v>
      </c>
      <c r="F15" s="62">
        <v>13600000</v>
      </c>
      <c r="G15" s="60"/>
      <c r="H15" s="60"/>
    </row>
    <row r="16" spans="1:8" ht="15" customHeight="1">
      <c r="A16" s="234"/>
      <c r="B16" s="69" t="s">
        <v>467</v>
      </c>
      <c r="C16" s="59">
        <v>25577355</v>
      </c>
      <c r="D16" s="14"/>
      <c r="E16" s="14">
        <v>19928688.759999998</v>
      </c>
      <c r="F16" s="14">
        <v>5648666.2400000002</v>
      </c>
      <c r="G16" s="60"/>
      <c r="H16" s="60"/>
    </row>
    <row r="17" spans="1:8" ht="15" customHeight="1">
      <c r="A17" s="234"/>
      <c r="B17" s="69" t="s">
        <v>78</v>
      </c>
      <c r="C17" s="59">
        <v>3728391.3899999997</v>
      </c>
      <c r="D17" s="14"/>
      <c r="E17" s="14">
        <v>3728391.3899999997</v>
      </c>
      <c r="F17" s="14">
        <v>0</v>
      </c>
      <c r="G17" s="60"/>
      <c r="H17" s="60"/>
    </row>
    <row r="18" spans="1:8" ht="15" customHeight="1">
      <c r="A18" s="234">
        <v>723</v>
      </c>
      <c r="B18" s="69" t="s">
        <v>339</v>
      </c>
      <c r="C18" s="59">
        <v>3219329.8297488661</v>
      </c>
      <c r="D18" s="14">
        <v>3219329.8297488661</v>
      </c>
      <c r="E18" s="14"/>
      <c r="F18" s="14"/>
      <c r="G18" s="60"/>
      <c r="H18" s="60"/>
    </row>
    <row r="19" spans="1:8" ht="15">
      <c r="A19" s="324"/>
      <c r="B19" s="324"/>
      <c r="C19" s="324"/>
      <c r="D19" s="324"/>
      <c r="E19" s="324"/>
      <c r="F19" s="324"/>
      <c r="G19" s="324"/>
      <c r="H19" s="324"/>
    </row>
    <row r="20" spans="1:8" ht="15" customHeight="1">
      <c r="A20" s="325" t="s">
        <v>254</v>
      </c>
      <c r="B20" s="326"/>
      <c r="C20" s="326"/>
      <c r="D20" s="326"/>
      <c r="E20" s="326"/>
      <c r="F20" s="326"/>
      <c r="G20" s="326"/>
      <c r="H20" s="327"/>
    </row>
    <row r="21" spans="1:8" ht="5.25" hidden="1" customHeight="1">
      <c r="A21" s="328"/>
      <c r="B21" s="70"/>
      <c r="C21" s="70"/>
      <c r="D21" s="70"/>
      <c r="E21" s="70"/>
      <c r="F21" s="70"/>
      <c r="G21" s="70"/>
      <c r="H21" s="329"/>
    </row>
    <row r="22" spans="1:8" ht="5.25" hidden="1" customHeight="1">
      <c r="A22" s="328"/>
      <c r="B22" s="70"/>
      <c r="C22" s="70"/>
      <c r="D22" s="70"/>
      <c r="E22" s="70"/>
      <c r="F22" s="70"/>
      <c r="G22" s="70"/>
      <c r="H22" s="329"/>
    </row>
    <row r="23" spans="1:8" ht="5.25" hidden="1" customHeight="1">
      <c r="A23" s="328"/>
      <c r="B23" s="70"/>
      <c r="C23" s="70"/>
      <c r="D23" s="70"/>
      <c r="E23" s="70"/>
      <c r="F23" s="70"/>
      <c r="G23" s="70"/>
      <c r="H23" s="329"/>
    </row>
    <row r="24" spans="1:8" ht="15" customHeight="1">
      <c r="A24" s="513" t="s">
        <v>501</v>
      </c>
      <c r="B24" s="514"/>
      <c r="C24" s="514"/>
      <c r="D24" s="514"/>
      <c r="E24" s="514"/>
      <c r="F24" s="514"/>
      <c r="G24" s="514"/>
      <c r="H24" s="515"/>
    </row>
    <row r="25" spans="1:8" ht="41.25" customHeight="1">
      <c r="A25" s="516"/>
      <c r="B25" s="517"/>
      <c r="C25" s="517"/>
      <c r="D25" s="517"/>
      <c r="E25" s="517"/>
      <c r="F25" s="517"/>
      <c r="G25" s="517"/>
      <c r="H25" s="518"/>
    </row>
    <row r="26" spans="1:8" ht="15">
      <c r="A26" s="64"/>
      <c r="B26" s="64"/>
      <c r="C26" s="64"/>
      <c r="D26" s="64"/>
      <c r="E26" s="64"/>
      <c r="F26" s="64"/>
      <c r="G26" s="64"/>
      <c r="H26" s="64"/>
    </row>
  </sheetData>
  <mergeCells count="14">
    <mergeCell ref="A7:H7"/>
    <mergeCell ref="A2:H2"/>
    <mergeCell ref="A3:G3"/>
    <mergeCell ref="A4:G4"/>
    <mergeCell ref="A5:E5"/>
    <mergeCell ref="A6:H6"/>
    <mergeCell ref="A24:H25"/>
    <mergeCell ref="A8:A10"/>
    <mergeCell ref="B8:B10"/>
    <mergeCell ref="C8:C10"/>
    <mergeCell ref="D8:H8"/>
    <mergeCell ref="D9:D10"/>
    <mergeCell ref="E9:E10"/>
    <mergeCell ref="F9:H9"/>
  </mergeCells>
  <pageMargins left="0.70866141732283472" right="0.70866141732283472" top="0.74803149606299213" bottom="0.74803149606299213" header="0.31496062992125984" footer="0.31496062992125984"/>
  <pageSetup paperSize="9" scale="50" orientation="portrait" r:id="rId1"/>
  <colBreaks count="1" manualBreakCount="1">
    <brk id="8" min="1" max="23" man="1"/>
  </colBreaks>
  <drawing r:id="rId2"/>
</worksheet>
</file>

<file path=xl/worksheets/sheet8.xml><?xml version="1.0" encoding="utf-8"?>
<worksheet xmlns="http://schemas.openxmlformats.org/spreadsheetml/2006/main" xmlns:r="http://schemas.openxmlformats.org/officeDocument/2006/relationships">
  <sheetPr>
    <tabColor rgb="FF92D050"/>
    <pageSetUpPr fitToPage="1"/>
  </sheetPr>
  <dimension ref="A1:J22"/>
  <sheetViews>
    <sheetView zoomScaleNormal="100" zoomScaleSheetLayoutView="100" workbookViewId="0">
      <selection activeCell="L18" sqref="L18"/>
    </sheetView>
  </sheetViews>
  <sheetFormatPr baseColWidth="10" defaultColWidth="11.42578125" defaultRowHeight="12.75"/>
  <cols>
    <col min="1" max="10" width="11.42578125" style="27"/>
    <col min="11" max="11" width="14.85546875" style="27" customWidth="1"/>
    <col min="12" max="12" width="10.7109375" style="27" customWidth="1"/>
    <col min="13" max="16384" width="11.42578125" style="27"/>
  </cols>
  <sheetData>
    <row r="1" spans="1:10" ht="60" customHeight="1" thickBot="1"/>
    <row r="2" spans="1:10" ht="21.75" thickBot="1">
      <c r="A2" s="557" t="s">
        <v>340</v>
      </c>
      <c r="B2" s="558"/>
      <c r="C2" s="558"/>
      <c r="D2" s="558"/>
      <c r="E2" s="558"/>
      <c r="F2" s="558"/>
      <c r="G2" s="558"/>
      <c r="H2" s="558"/>
      <c r="I2" s="559"/>
    </row>
    <row r="3" spans="1:10" ht="15.75">
      <c r="A3" s="464" t="s">
        <v>1</v>
      </c>
      <c r="B3" s="465"/>
      <c r="C3" s="465"/>
      <c r="D3" s="465"/>
      <c r="E3" s="465"/>
      <c r="F3" s="465"/>
      <c r="G3" s="465"/>
      <c r="H3" s="465"/>
      <c r="I3" s="56" t="s">
        <v>2</v>
      </c>
    </row>
    <row r="4" spans="1:10" ht="21.75" thickBot="1">
      <c r="A4" s="420" t="s">
        <v>3</v>
      </c>
      <c r="B4" s="421"/>
      <c r="C4" s="421"/>
      <c r="D4" s="421"/>
      <c r="E4" s="421"/>
      <c r="F4" s="421"/>
      <c r="G4" s="421"/>
      <c r="H4" s="421"/>
      <c r="I4" s="172">
        <f>'1.-2. Balance Ajustado'!C4</f>
        <v>2025</v>
      </c>
    </row>
    <row r="5" spans="1:10" ht="15.75" thickBot="1">
      <c r="A5" s="560" t="s">
        <v>4</v>
      </c>
      <c r="B5" s="561"/>
      <c r="C5" s="561"/>
      <c r="D5" s="561"/>
      <c r="E5" s="561"/>
      <c r="F5" s="561"/>
      <c r="G5" s="71" t="s">
        <v>231</v>
      </c>
      <c r="H5" s="72" t="s">
        <v>232</v>
      </c>
      <c r="I5" s="73"/>
    </row>
    <row r="6" spans="1:10" ht="21.75" thickBot="1">
      <c r="A6" s="562" t="s">
        <v>233</v>
      </c>
      <c r="B6" s="563"/>
      <c r="C6" s="563"/>
      <c r="D6" s="563"/>
      <c r="E6" s="563"/>
      <c r="F6" s="563"/>
      <c r="G6" s="563"/>
      <c r="H6" s="563"/>
      <c r="I6" s="564"/>
    </row>
    <row r="7" spans="1:10" ht="15.75" thickBot="1">
      <c r="A7" s="554"/>
      <c r="B7" s="555"/>
      <c r="C7" s="555"/>
      <c r="D7" s="555"/>
      <c r="E7" s="555"/>
      <c r="F7" s="555"/>
      <c r="G7" s="555"/>
      <c r="H7" s="555"/>
      <c r="I7" s="556"/>
    </row>
    <row r="8" spans="1:10" ht="34.5" customHeight="1" thickBot="1">
      <c r="A8" s="524" t="str">
        <f>"MEMORIA EXPLICATIVA DEL PROGRAMA DEL EJERCICIO "&amp;I4&amp;" Y DE LAS PRINCIPALES MODIFICACIONES CON RELACIÓN AL EJERCICIO DE "&amp;I4-1&amp;" (1)"</f>
        <v>MEMORIA EXPLICATIVA DEL PROGRAMA DEL EJERCICIO 2025 Y DE LAS PRINCIPALES MODIFICACIONES CON RELACIÓN AL EJERCICIO DE 2024 (1)</v>
      </c>
      <c r="B8" s="525"/>
      <c r="C8" s="525"/>
      <c r="D8" s="525"/>
      <c r="E8" s="525"/>
      <c r="F8" s="525"/>
      <c r="G8" s="525"/>
      <c r="H8" s="525"/>
      <c r="I8" s="526"/>
    </row>
    <row r="9" spans="1:10">
      <c r="A9" s="527" t="str">
        <f>"De forma resumida tenemos que nuestras actuaciones para el próximo ejercicio serán: (un detalle de cada una de ellas se encuentra en el documento MEMORIA PRESUPUESTO EJERCICIO ECONOMICO "&amp;I4&amp;" que acompaña a estas fichas."</f>
        <v>De forma resumida tenemos que nuestras actuaciones para el próximo ejercicio serán: (un detalle de cada una de ellas se encuentra en el documento MEMORIA PRESUPUESTO EJERCICIO ECONOMICO 2025 que acompaña a estas fichas.</v>
      </c>
      <c r="B9" s="528"/>
      <c r="C9" s="528"/>
      <c r="D9" s="528"/>
      <c r="E9" s="528"/>
      <c r="F9" s="528"/>
      <c r="G9" s="528"/>
      <c r="H9" s="528"/>
      <c r="I9" s="529"/>
    </row>
    <row r="10" spans="1:10" ht="34.5" customHeight="1" thickBot="1">
      <c r="A10" s="530"/>
      <c r="B10" s="531"/>
      <c r="C10" s="531"/>
      <c r="D10" s="531"/>
      <c r="E10" s="531"/>
      <c r="F10" s="531"/>
      <c r="G10" s="531"/>
      <c r="H10" s="531"/>
      <c r="I10" s="532"/>
    </row>
    <row r="11" spans="1:10" ht="3.75" customHeight="1" thickBot="1">
      <c r="A11" s="177"/>
      <c r="B11" s="178"/>
      <c r="C11" s="178"/>
      <c r="D11" s="178"/>
      <c r="E11" s="178"/>
      <c r="F11" s="178"/>
      <c r="G11" s="178"/>
      <c r="H11" s="178"/>
      <c r="I11" s="179"/>
    </row>
    <row r="12" spans="1:10" ht="166.5" customHeight="1">
      <c r="A12" s="533" t="s">
        <v>503</v>
      </c>
      <c r="B12" s="534"/>
      <c r="C12" s="534"/>
      <c r="D12" s="534"/>
      <c r="E12" s="534"/>
      <c r="F12" s="534"/>
      <c r="G12" s="534"/>
      <c r="H12" s="534"/>
      <c r="I12" s="535"/>
      <c r="J12" s="385"/>
    </row>
    <row r="13" spans="1:10" ht="3.75" customHeight="1">
      <c r="A13" s="403"/>
      <c r="B13" s="404"/>
      <c r="C13" s="404"/>
      <c r="D13" s="404"/>
      <c r="E13" s="404"/>
      <c r="F13" s="404"/>
      <c r="G13" s="404"/>
      <c r="H13" s="404"/>
      <c r="I13" s="405"/>
    </row>
    <row r="14" spans="1:10" ht="59.25" customHeight="1">
      <c r="A14" s="536" t="s">
        <v>504</v>
      </c>
      <c r="B14" s="537"/>
      <c r="C14" s="537"/>
      <c r="D14" s="537"/>
      <c r="E14" s="537"/>
      <c r="F14" s="537"/>
      <c r="G14" s="537"/>
      <c r="H14" s="537"/>
      <c r="I14" s="538"/>
    </row>
    <row r="15" spans="1:10" ht="3.75" customHeight="1">
      <c r="A15" s="539"/>
      <c r="B15" s="540"/>
      <c r="C15" s="540"/>
      <c r="D15" s="540"/>
      <c r="E15" s="540"/>
      <c r="F15" s="540"/>
      <c r="G15" s="540"/>
      <c r="H15" s="540"/>
      <c r="I15" s="541"/>
    </row>
    <row r="16" spans="1:10" ht="226.5" customHeight="1">
      <c r="A16" s="542" t="s">
        <v>508</v>
      </c>
      <c r="B16" s="543"/>
      <c r="C16" s="543"/>
      <c r="D16" s="543"/>
      <c r="E16" s="543"/>
      <c r="F16" s="543"/>
      <c r="G16" s="543"/>
      <c r="H16" s="543"/>
      <c r="I16" s="544"/>
    </row>
    <row r="17" spans="1:9" ht="3.75" customHeight="1">
      <c r="A17" s="545"/>
      <c r="B17" s="546"/>
      <c r="C17" s="546"/>
      <c r="D17" s="546"/>
      <c r="E17" s="546"/>
      <c r="F17" s="546"/>
      <c r="G17" s="546"/>
      <c r="H17" s="546"/>
      <c r="I17" s="547"/>
    </row>
    <row r="18" spans="1:9" ht="165.75" customHeight="1">
      <c r="A18" s="542" t="s">
        <v>509</v>
      </c>
      <c r="B18" s="543"/>
      <c r="C18" s="543"/>
      <c r="D18" s="543"/>
      <c r="E18" s="543"/>
      <c r="F18" s="543"/>
      <c r="G18" s="543"/>
      <c r="H18" s="543"/>
      <c r="I18" s="544"/>
    </row>
    <row r="19" spans="1:9" ht="3.75" customHeight="1">
      <c r="A19" s="406"/>
      <c r="B19" s="407"/>
      <c r="C19" s="407"/>
      <c r="D19" s="407"/>
      <c r="E19" s="407"/>
      <c r="F19" s="407"/>
      <c r="G19" s="407"/>
      <c r="H19" s="407"/>
      <c r="I19" s="408"/>
    </row>
    <row r="20" spans="1:9" ht="29.25" customHeight="1">
      <c r="A20" s="542" t="s">
        <v>505</v>
      </c>
      <c r="B20" s="543"/>
      <c r="C20" s="543"/>
      <c r="D20" s="543"/>
      <c r="E20" s="543"/>
      <c r="F20" s="543"/>
      <c r="G20" s="543"/>
      <c r="H20" s="543"/>
      <c r="I20" s="544"/>
    </row>
    <row r="21" spans="1:9" ht="3.75" customHeight="1">
      <c r="A21" s="548"/>
      <c r="B21" s="549"/>
      <c r="C21" s="549"/>
      <c r="D21" s="549"/>
      <c r="E21" s="549"/>
      <c r="F21" s="549"/>
      <c r="G21" s="549"/>
      <c r="H21" s="549"/>
      <c r="I21" s="550"/>
    </row>
    <row r="22" spans="1:9" ht="3.75" customHeight="1" thickBot="1">
      <c r="A22" s="551"/>
      <c r="B22" s="552"/>
      <c r="C22" s="552"/>
      <c r="D22" s="552"/>
      <c r="E22" s="552"/>
      <c r="F22" s="552"/>
      <c r="G22" s="552"/>
      <c r="H22" s="552"/>
      <c r="I22" s="553"/>
    </row>
  </sheetData>
  <mergeCells count="17">
    <mergeCell ref="A7:I7"/>
    <mergeCell ref="A2:I2"/>
    <mergeCell ref="A3:H3"/>
    <mergeCell ref="A4:H4"/>
    <mergeCell ref="A5:F5"/>
    <mergeCell ref="A6:I6"/>
    <mergeCell ref="A8:I8"/>
    <mergeCell ref="A9:I10"/>
    <mergeCell ref="A12:I12"/>
    <mergeCell ref="A14:I14"/>
    <mergeCell ref="A15:I15"/>
    <mergeCell ref="A16:I16"/>
    <mergeCell ref="A17:I17"/>
    <mergeCell ref="A18:I18"/>
    <mergeCell ref="A20:I20"/>
    <mergeCell ref="A21:I21"/>
    <mergeCell ref="A22:I22"/>
  </mergeCells>
  <pageMargins left="0.70866141732283472" right="0.70866141732283472" top="0.74803149606299213" bottom="0.74803149606299213" header="0.31496062992125984" footer="0.31496062992125984"/>
  <pageSetup paperSize="9" scale="81" orientation="portrait" r:id="rId1"/>
  <drawing r:id="rId2"/>
</worksheet>
</file>

<file path=xl/worksheets/sheet9.xml><?xml version="1.0" encoding="utf-8"?>
<worksheet xmlns="http://schemas.openxmlformats.org/spreadsheetml/2006/main" xmlns:r="http://schemas.openxmlformats.org/officeDocument/2006/relationships">
  <sheetPr>
    <tabColor rgb="FF92D050"/>
    <pageSetUpPr fitToPage="1"/>
  </sheetPr>
  <dimension ref="A1:L70"/>
  <sheetViews>
    <sheetView showGridLines="0" zoomScaleNormal="100" zoomScaleSheetLayoutView="100" workbookViewId="0">
      <selection activeCell="O11" sqref="O11"/>
    </sheetView>
  </sheetViews>
  <sheetFormatPr baseColWidth="10" defaultColWidth="11.42578125" defaultRowHeight="15" outlineLevelRow="1"/>
  <cols>
    <col min="1" max="1" width="1.7109375" style="64" customWidth="1"/>
    <col min="2" max="2" width="58.7109375" style="64" customWidth="1"/>
    <col min="3" max="5" width="13.7109375" style="64" customWidth="1"/>
    <col min="6" max="6" width="17.28515625" style="64" customWidth="1"/>
    <col min="7" max="7" width="11.85546875" style="64" customWidth="1"/>
    <col min="8" max="8" width="13.7109375" style="64" customWidth="1"/>
    <col min="9" max="9" width="17.42578125" style="64" customWidth="1"/>
    <col min="10" max="10" width="18.7109375" style="64" customWidth="1"/>
    <col min="11" max="11" width="14.140625" style="64" hidden="1" customWidth="1"/>
    <col min="12" max="12" width="11.42578125" style="64" hidden="1" customWidth="1"/>
    <col min="13" max="16384" width="11.42578125" style="64"/>
  </cols>
  <sheetData>
    <row r="1" spans="1:12" ht="60" customHeight="1" thickBot="1">
      <c r="A1" s="330"/>
      <c r="C1" s="402"/>
    </row>
    <row r="2" spans="1:12" ht="21.75" customHeight="1" thickBot="1">
      <c r="A2" s="330"/>
      <c r="B2" s="461" t="s">
        <v>411</v>
      </c>
      <c r="C2" s="462"/>
      <c r="D2" s="462"/>
      <c r="E2" s="462"/>
      <c r="F2" s="462"/>
      <c r="G2" s="462"/>
      <c r="H2" s="462"/>
      <c r="I2" s="462"/>
      <c r="J2" s="463"/>
    </row>
    <row r="3" spans="1:12" ht="19.5" customHeight="1">
      <c r="A3" s="330"/>
      <c r="B3" s="582" t="s">
        <v>1</v>
      </c>
      <c r="C3" s="582"/>
      <c r="D3" s="582"/>
      <c r="E3" s="582"/>
      <c r="F3" s="582"/>
      <c r="G3" s="582"/>
      <c r="H3" s="582"/>
      <c r="I3" s="582"/>
      <c r="J3" s="115" t="s">
        <v>2</v>
      </c>
    </row>
    <row r="4" spans="1:12" ht="21.75" customHeight="1" thickBot="1">
      <c r="A4" s="330"/>
      <c r="B4" s="470" t="s">
        <v>82</v>
      </c>
      <c r="C4" s="470"/>
      <c r="D4" s="470"/>
      <c r="E4" s="470"/>
      <c r="F4" s="470"/>
      <c r="G4" s="470"/>
      <c r="H4" s="470"/>
      <c r="I4" s="470"/>
      <c r="J4" s="3">
        <f>'1.-2. Balance Ajustado'!C4</f>
        <v>2025</v>
      </c>
    </row>
    <row r="5" spans="1:12" ht="24.75" customHeight="1">
      <c r="A5" s="330"/>
      <c r="B5" s="583" t="s">
        <v>4</v>
      </c>
      <c r="C5" s="584"/>
      <c r="D5" s="584"/>
      <c r="E5" s="584"/>
      <c r="F5" s="584"/>
      <c r="G5" s="584"/>
      <c r="H5" s="584"/>
      <c r="I5" s="584"/>
      <c r="J5" s="585"/>
    </row>
    <row r="6" spans="1:12" ht="19.5" customHeight="1" thickBot="1">
      <c r="A6" s="330"/>
      <c r="B6" s="586" t="s">
        <v>5</v>
      </c>
      <c r="C6" s="587"/>
      <c r="D6" s="587"/>
      <c r="E6" s="587"/>
      <c r="F6" s="587"/>
      <c r="G6" s="587"/>
      <c r="H6" s="587"/>
      <c r="I6" s="587"/>
      <c r="J6" s="588"/>
    </row>
    <row r="7" spans="1:12" ht="22.5" customHeight="1">
      <c r="A7" s="330"/>
      <c r="B7" s="579" t="s">
        <v>412</v>
      </c>
      <c r="C7" s="580"/>
      <c r="D7" s="580"/>
      <c r="E7" s="580"/>
      <c r="F7" s="580"/>
      <c r="G7" s="580"/>
      <c r="H7" s="580"/>
      <c r="I7" s="580"/>
      <c r="J7" s="581"/>
    </row>
    <row r="8" spans="1:12" ht="9" customHeight="1" thickBot="1">
      <c r="A8" s="330"/>
      <c r="B8" s="572"/>
      <c r="C8" s="573"/>
      <c r="D8" s="573"/>
      <c r="E8" s="573"/>
      <c r="F8" s="573"/>
      <c r="G8" s="573"/>
      <c r="H8" s="573"/>
      <c r="I8" s="574" t="s">
        <v>360</v>
      </c>
      <c r="J8" s="575"/>
    </row>
    <row r="9" spans="1:12" ht="6" customHeight="1" thickBot="1">
      <c r="A9" s="330"/>
      <c r="B9" s="116"/>
      <c r="C9" s="116"/>
      <c r="D9" s="116"/>
      <c r="E9" s="116"/>
      <c r="F9" s="116"/>
      <c r="G9" s="116"/>
      <c r="H9" s="116"/>
      <c r="I9" s="117"/>
      <c r="J9" s="117"/>
    </row>
    <row r="10" spans="1:12" ht="14.25" customHeight="1" thickBot="1">
      <c r="A10" s="330"/>
      <c r="B10" s="576" t="s">
        <v>413</v>
      </c>
      <c r="C10" s="442" t="str">
        <f>"Deuda a 31/12/"&amp;J4-1</f>
        <v>Deuda a 31/12/2024</v>
      </c>
      <c r="D10" s="442"/>
      <c r="E10" s="442" t="str">
        <f>"Previsión del ejercicio "&amp;J4</f>
        <v>Previsión del ejercicio 2025</v>
      </c>
      <c r="F10" s="442"/>
      <c r="G10" s="442"/>
      <c r="H10" s="442"/>
      <c r="I10" s="442" t="str">
        <f>"Previsión a 31-12-"&amp;J4</f>
        <v>Previsión a 31-12-2025</v>
      </c>
      <c r="J10" s="442"/>
      <c r="K10" s="567" t="s">
        <v>414</v>
      </c>
      <c r="L10" s="568"/>
    </row>
    <row r="11" spans="1:12" ht="14.25" customHeight="1">
      <c r="A11" s="330"/>
      <c r="B11" s="577"/>
      <c r="C11" s="569" t="s">
        <v>415</v>
      </c>
      <c r="D11" s="570" t="s">
        <v>416</v>
      </c>
      <c r="E11" s="569" t="s">
        <v>417</v>
      </c>
      <c r="F11" s="571" t="s">
        <v>418</v>
      </c>
      <c r="G11" s="571"/>
      <c r="H11" s="569" t="s">
        <v>419</v>
      </c>
      <c r="I11" s="570" t="s">
        <v>420</v>
      </c>
      <c r="J11" s="570" t="s">
        <v>416</v>
      </c>
    </row>
    <row r="12" spans="1:12" ht="27" customHeight="1" thickBot="1">
      <c r="A12" s="330"/>
      <c r="B12" s="578"/>
      <c r="C12" s="443"/>
      <c r="D12" s="444"/>
      <c r="E12" s="443"/>
      <c r="F12" s="118" t="s">
        <v>421</v>
      </c>
      <c r="G12" s="118" t="s">
        <v>422</v>
      </c>
      <c r="H12" s="443"/>
      <c r="I12" s="444"/>
      <c r="J12" s="444"/>
    </row>
    <row r="13" spans="1:12" ht="15.75" hidden="1" customHeight="1" outlineLevel="1">
      <c r="A13" s="330"/>
      <c r="B13" s="119" t="s">
        <v>423</v>
      </c>
      <c r="C13" s="41">
        <v>0</v>
      </c>
      <c r="D13" s="41">
        <v>0</v>
      </c>
      <c r="E13" s="41">
        <v>0</v>
      </c>
      <c r="F13" s="41">
        <v>0</v>
      </c>
      <c r="G13" s="41">
        <v>0</v>
      </c>
      <c r="H13" s="41">
        <v>0</v>
      </c>
      <c r="I13" s="41">
        <v>0</v>
      </c>
      <c r="J13" s="41">
        <v>0</v>
      </c>
    </row>
    <row r="14" spans="1:12" ht="15" hidden="1" customHeight="1" outlineLevel="1">
      <c r="A14" s="330"/>
      <c r="B14" s="120" t="s">
        <v>424</v>
      </c>
      <c r="C14" s="38"/>
      <c r="D14" s="38"/>
      <c r="E14" s="38"/>
      <c r="F14" s="38"/>
      <c r="G14" s="38"/>
      <c r="H14" s="38"/>
      <c r="I14" s="38"/>
      <c r="J14" s="38"/>
    </row>
    <row r="15" spans="1:12" ht="15" hidden="1" customHeight="1" outlineLevel="1">
      <c r="A15" s="330"/>
      <c r="B15" s="120" t="s">
        <v>425</v>
      </c>
      <c r="C15" s="38"/>
      <c r="D15" s="38"/>
      <c r="E15" s="38"/>
      <c r="F15" s="38"/>
      <c r="G15" s="38"/>
      <c r="H15" s="38"/>
      <c r="I15" s="38"/>
      <c r="J15" s="38"/>
    </row>
    <row r="16" spans="1:12" ht="15" hidden="1" customHeight="1" outlineLevel="1">
      <c r="A16" s="330"/>
      <c r="B16" s="120" t="s">
        <v>426</v>
      </c>
      <c r="C16" s="38"/>
      <c r="D16" s="38"/>
      <c r="E16" s="38"/>
      <c r="F16" s="38"/>
      <c r="G16" s="38"/>
      <c r="H16" s="38"/>
      <c r="I16" s="38"/>
      <c r="J16" s="38"/>
    </row>
    <row r="17" spans="1:12" ht="15" hidden="1" customHeight="1" outlineLevel="1">
      <c r="A17" s="330"/>
      <c r="B17" s="120" t="s">
        <v>427</v>
      </c>
      <c r="C17" s="38"/>
      <c r="D17" s="38"/>
      <c r="E17" s="38"/>
      <c r="F17" s="38"/>
      <c r="G17" s="38"/>
      <c r="H17" s="38"/>
      <c r="I17" s="38"/>
      <c r="J17" s="38"/>
    </row>
    <row r="18" spans="1:12" ht="15.75" hidden="1" customHeight="1" outlineLevel="1">
      <c r="A18" s="330"/>
      <c r="B18" s="37"/>
      <c r="C18" s="38"/>
      <c r="D18" s="38"/>
      <c r="E18" s="38"/>
      <c r="F18" s="38"/>
      <c r="G18" s="38"/>
      <c r="H18" s="38"/>
      <c r="I18" s="38"/>
      <c r="J18" s="38"/>
    </row>
    <row r="19" spans="1:12" ht="15.75" customHeight="1" collapsed="1" thickBot="1">
      <c r="A19" s="330"/>
      <c r="B19" s="121" t="s">
        <v>428</v>
      </c>
      <c r="C19" s="42">
        <v>66041450.058152884</v>
      </c>
      <c r="D19" s="42">
        <v>0</v>
      </c>
      <c r="E19" s="122">
        <v>19885000</v>
      </c>
      <c r="F19" s="122">
        <v>7454080.1502281111</v>
      </c>
      <c r="G19" s="42">
        <v>0</v>
      </c>
      <c r="H19" s="42">
        <v>2155559.4435174321</v>
      </c>
      <c r="I19" s="122">
        <v>78472369.907924771</v>
      </c>
      <c r="J19" s="42">
        <v>0</v>
      </c>
    </row>
    <row r="20" spans="1:12" ht="45" customHeight="1" thickBot="1">
      <c r="A20" s="330"/>
      <c r="B20" s="123" t="s">
        <v>429</v>
      </c>
      <c r="C20" s="42">
        <v>66041450.058152884</v>
      </c>
      <c r="D20" s="42">
        <v>0</v>
      </c>
      <c r="E20" s="122">
        <v>19885000</v>
      </c>
      <c r="F20" s="122">
        <v>7454080.1502281111</v>
      </c>
      <c r="G20" s="42">
        <v>0</v>
      </c>
      <c r="H20" s="42">
        <v>2155559.4435174321</v>
      </c>
      <c r="I20" s="122">
        <v>78472369.907924771</v>
      </c>
      <c r="J20" s="42">
        <v>0</v>
      </c>
      <c r="K20" s="565" t="s">
        <v>430</v>
      </c>
      <c r="L20" s="566"/>
    </row>
    <row r="21" spans="1:12" ht="15" hidden="1" customHeight="1" outlineLevel="1">
      <c r="A21" s="330"/>
      <c r="B21" s="124" t="s">
        <v>431</v>
      </c>
      <c r="C21" s="38"/>
      <c r="D21" s="38"/>
      <c r="E21" s="38"/>
      <c r="F21" s="38"/>
      <c r="G21" s="38"/>
      <c r="H21" s="38"/>
      <c r="I21" s="53"/>
      <c r="J21" s="38"/>
    </row>
    <row r="22" spans="1:12" ht="15" hidden="1" customHeight="1" outlineLevel="1">
      <c r="A22" s="330"/>
      <c r="B22" s="124" t="s">
        <v>432</v>
      </c>
      <c r="C22" s="38"/>
      <c r="D22" s="38"/>
      <c r="E22" s="38"/>
      <c r="F22" s="38"/>
      <c r="G22" s="38"/>
      <c r="H22" s="38"/>
      <c r="I22" s="53"/>
      <c r="J22" s="38"/>
    </row>
    <row r="23" spans="1:12" collapsed="1">
      <c r="A23" s="330"/>
      <c r="B23" s="125" t="s">
        <v>433</v>
      </c>
      <c r="C23" s="40">
        <v>66041450.058152884</v>
      </c>
      <c r="D23" s="40"/>
      <c r="E23" s="40">
        <v>19885000</v>
      </c>
      <c r="F23" s="126">
        <v>7454080.1502281111</v>
      </c>
      <c r="G23" s="40"/>
      <c r="H23" s="40">
        <v>2155559.4435174321</v>
      </c>
      <c r="I23" s="40">
        <v>78472369.907924771</v>
      </c>
      <c r="J23" s="38"/>
    </row>
    <row r="24" spans="1:12" ht="14.25" hidden="1" customHeight="1" outlineLevel="1">
      <c r="A24" s="330"/>
      <c r="B24" s="127" t="s">
        <v>434</v>
      </c>
      <c r="C24" s="38"/>
      <c r="D24" s="38"/>
      <c r="E24" s="38"/>
      <c r="F24" s="38"/>
      <c r="G24" s="38"/>
      <c r="H24" s="38"/>
      <c r="I24" s="53"/>
      <c r="J24" s="38"/>
    </row>
    <row r="25" spans="1:12" ht="24" hidden="1" customHeight="1" outlineLevel="1">
      <c r="A25" s="330"/>
      <c r="B25" s="127" t="s">
        <v>435</v>
      </c>
      <c r="C25" s="38"/>
      <c r="D25" s="38"/>
      <c r="E25" s="38"/>
      <c r="F25" s="38"/>
      <c r="G25" s="38"/>
      <c r="H25" s="38"/>
      <c r="I25" s="53"/>
      <c r="J25" s="38"/>
    </row>
    <row r="26" spans="1:12" ht="24" hidden="1" customHeight="1" outlineLevel="1">
      <c r="A26" s="330"/>
      <c r="B26" s="127" t="s">
        <v>436</v>
      </c>
      <c r="C26" s="38"/>
      <c r="D26" s="38"/>
      <c r="E26" s="38"/>
      <c r="F26" s="38"/>
      <c r="G26" s="38"/>
      <c r="H26" s="38"/>
      <c r="I26" s="53"/>
      <c r="J26" s="38"/>
    </row>
    <row r="27" spans="1:12" ht="15.75" hidden="1" customHeight="1" outlineLevel="1">
      <c r="A27" s="330"/>
      <c r="B27" s="128" t="s">
        <v>437</v>
      </c>
      <c r="C27" s="42">
        <v>0</v>
      </c>
      <c r="D27" s="42">
        <v>0</v>
      </c>
      <c r="E27" s="42">
        <v>0</v>
      </c>
      <c r="F27" s="42">
        <v>0</v>
      </c>
      <c r="G27" s="42">
        <v>0</v>
      </c>
      <c r="H27" s="42">
        <v>0</v>
      </c>
      <c r="I27" s="129">
        <v>0</v>
      </c>
      <c r="J27" s="42">
        <v>0</v>
      </c>
    </row>
    <row r="28" spans="1:12" ht="15" hidden="1" customHeight="1" outlineLevel="1">
      <c r="A28" s="330"/>
      <c r="B28" s="120" t="s">
        <v>431</v>
      </c>
      <c r="C28" s="38"/>
      <c r="D28" s="38"/>
      <c r="E28" s="38"/>
      <c r="F28" s="38"/>
      <c r="G28" s="38"/>
      <c r="H28" s="38"/>
      <c r="I28" s="53"/>
      <c r="J28" s="38"/>
    </row>
    <row r="29" spans="1:12" ht="15" hidden="1" customHeight="1" outlineLevel="1">
      <c r="A29" s="330"/>
      <c r="B29" s="120" t="s">
        <v>432</v>
      </c>
      <c r="C29" s="38"/>
      <c r="D29" s="38"/>
      <c r="E29" s="38"/>
      <c r="F29" s="38"/>
      <c r="G29" s="38"/>
      <c r="H29" s="38"/>
      <c r="I29" s="53"/>
      <c r="J29" s="38"/>
    </row>
    <row r="30" spans="1:12" ht="15" hidden="1" customHeight="1" outlineLevel="1">
      <c r="A30" s="330"/>
      <c r="B30" s="127" t="s">
        <v>433</v>
      </c>
      <c r="C30" s="38"/>
      <c r="D30" s="38"/>
      <c r="E30" s="38"/>
      <c r="F30" s="38"/>
      <c r="G30" s="38"/>
      <c r="H30" s="38"/>
      <c r="I30" s="53"/>
      <c r="J30" s="38"/>
    </row>
    <row r="31" spans="1:12" ht="15" hidden="1" customHeight="1" outlineLevel="1">
      <c r="A31" s="330"/>
      <c r="B31" s="127" t="s">
        <v>434</v>
      </c>
      <c r="C31" s="38"/>
      <c r="D31" s="38"/>
      <c r="E31" s="38"/>
      <c r="F31" s="38"/>
      <c r="G31" s="38"/>
      <c r="H31" s="38"/>
      <c r="I31" s="53"/>
      <c r="J31" s="38"/>
    </row>
    <row r="32" spans="1:12" ht="24" hidden="1" customHeight="1" outlineLevel="1">
      <c r="A32" s="330"/>
      <c r="B32" s="127" t="s">
        <v>435</v>
      </c>
      <c r="C32" s="38"/>
      <c r="D32" s="38"/>
      <c r="E32" s="38"/>
      <c r="F32" s="38"/>
      <c r="G32" s="38"/>
      <c r="H32" s="38"/>
      <c r="I32" s="53"/>
      <c r="J32" s="38"/>
    </row>
    <row r="33" spans="1:10" ht="24" hidden="1" customHeight="1" outlineLevel="1">
      <c r="A33" s="330"/>
      <c r="B33" s="127" t="s">
        <v>436</v>
      </c>
      <c r="C33" s="38"/>
      <c r="D33" s="38"/>
      <c r="E33" s="38"/>
      <c r="F33" s="38"/>
      <c r="G33" s="38"/>
      <c r="H33" s="38"/>
      <c r="I33" s="53"/>
      <c r="J33" s="38"/>
    </row>
    <row r="34" spans="1:10" ht="15.75" hidden="1" customHeight="1" outlineLevel="1">
      <c r="A34" s="330"/>
      <c r="B34" s="128" t="s">
        <v>438</v>
      </c>
      <c r="C34" s="130">
        <v>0</v>
      </c>
      <c r="D34" s="130">
        <v>0</v>
      </c>
      <c r="E34" s="130">
        <v>0</v>
      </c>
      <c r="F34" s="130">
        <v>0</v>
      </c>
      <c r="G34" s="130">
        <v>0</v>
      </c>
      <c r="H34" s="130">
        <v>0</v>
      </c>
      <c r="I34" s="131">
        <v>0</v>
      </c>
      <c r="J34" s="130">
        <v>0</v>
      </c>
    </row>
    <row r="35" spans="1:10" ht="15" hidden="1" customHeight="1" outlineLevel="1">
      <c r="A35" s="330"/>
      <c r="B35" s="120" t="s">
        <v>431</v>
      </c>
      <c r="C35" s="38"/>
      <c r="D35" s="38"/>
      <c r="E35" s="38"/>
      <c r="F35" s="38"/>
      <c r="G35" s="38"/>
      <c r="H35" s="38"/>
      <c r="I35" s="53"/>
      <c r="J35" s="38"/>
    </row>
    <row r="36" spans="1:10" ht="15" hidden="1" customHeight="1" outlineLevel="1">
      <c r="A36" s="330"/>
      <c r="B36" s="120" t="s">
        <v>432</v>
      </c>
      <c r="C36" s="38"/>
      <c r="D36" s="38"/>
      <c r="E36" s="38"/>
      <c r="F36" s="38"/>
      <c r="G36" s="38"/>
      <c r="H36" s="38"/>
      <c r="I36" s="53"/>
      <c r="J36" s="38"/>
    </row>
    <row r="37" spans="1:10" ht="15" hidden="1" customHeight="1" outlineLevel="1">
      <c r="A37" s="330"/>
      <c r="B37" s="127" t="s">
        <v>433</v>
      </c>
      <c r="C37" s="38"/>
      <c r="D37" s="38"/>
      <c r="E37" s="38"/>
      <c r="F37" s="38"/>
      <c r="G37" s="38"/>
      <c r="H37" s="38"/>
      <c r="I37" s="53"/>
      <c r="J37" s="38"/>
    </row>
    <row r="38" spans="1:10" ht="15" hidden="1" customHeight="1" outlineLevel="1">
      <c r="A38" s="330"/>
      <c r="B38" s="127" t="s">
        <v>434</v>
      </c>
      <c r="C38" s="38"/>
      <c r="D38" s="38"/>
      <c r="E38" s="38"/>
      <c r="F38" s="38"/>
      <c r="G38" s="38"/>
      <c r="H38" s="38"/>
      <c r="I38" s="53"/>
      <c r="J38" s="38"/>
    </row>
    <row r="39" spans="1:10" ht="24" hidden="1" customHeight="1" outlineLevel="1">
      <c r="A39" s="330"/>
      <c r="B39" s="127" t="s">
        <v>435</v>
      </c>
      <c r="C39" s="38"/>
      <c r="D39" s="38"/>
      <c r="E39" s="38"/>
      <c r="F39" s="38"/>
      <c r="G39" s="38"/>
      <c r="H39" s="38"/>
      <c r="I39" s="53"/>
      <c r="J39" s="38"/>
    </row>
    <row r="40" spans="1:10" ht="24" hidden="1" customHeight="1" outlineLevel="1">
      <c r="A40" s="330"/>
      <c r="B40" s="127" t="s">
        <v>436</v>
      </c>
      <c r="C40" s="38"/>
      <c r="D40" s="38"/>
      <c r="E40" s="38"/>
      <c r="F40" s="38"/>
      <c r="G40" s="38"/>
      <c r="H40" s="38"/>
      <c r="I40" s="53"/>
      <c r="J40" s="38"/>
    </row>
    <row r="41" spans="1:10" ht="15.75" hidden="1" customHeight="1" outlineLevel="1">
      <c r="A41" s="330"/>
      <c r="B41" s="132" t="s">
        <v>439</v>
      </c>
      <c r="C41" s="42">
        <v>0</v>
      </c>
      <c r="D41" s="42">
        <v>0</v>
      </c>
      <c r="E41" s="42">
        <v>0</v>
      </c>
      <c r="F41" s="42">
        <v>0</v>
      </c>
      <c r="G41" s="42">
        <v>0</v>
      </c>
      <c r="H41" s="42">
        <v>0</v>
      </c>
      <c r="I41" s="129">
        <v>0</v>
      </c>
      <c r="J41" s="42">
        <v>0</v>
      </c>
    </row>
    <row r="42" spans="1:10" ht="15.75" hidden="1" customHeight="1" outlineLevel="1">
      <c r="A42" s="330"/>
      <c r="B42" s="132" t="s">
        <v>440</v>
      </c>
      <c r="C42" s="42">
        <v>0</v>
      </c>
      <c r="D42" s="42">
        <v>0</v>
      </c>
      <c r="E42" s="42">
        <v>0</v>
      </c>
      <c r="F42" s="42">
        <v>0</v>
      </c>
      <c r="G42" s="42">
        <v>0</v>
      </c>
      <c r="H42" s="42">
        <v>0</v>
      </c>
      <c r="I42" s="129">
        <v>0</v>
      </c>
      <c r="J42" s="42">
        <v>0</v>
      </c>
    </row>
    <row r="43" spans="1:10" ht="15" hidden="1" customHeight="1" outlineLevel="1">
      <c r="A43" s="330"/>
      <c r="B43" s="127" t="s">
        <v>441</v>
      </c>
      <c r="C43" s="38"/>
      <c r="D43" s="38"/>
      <c r="E43" s="38"/>
      <c r="F43" s="38"/>
      <c r="G43" s="38"/>
      <c r="H43" s="38"/>
      <c r="I43" s="53"/>
      <c r="J43" s="38"/>
    </row>
    <row r="44" spans="1:10" ht="15" hidden="1" customHeight="1" outlineLevel="1">
      <c r="A44" s="330"/>
      <c r="B44" s="127" t="s">
        <v>442</v>
      </c>
      <c r="C44" s="38"/>
      <c r="D44" s="38"/>
      <c r="E44" s="38"/>
      <c r="F44" s="38"/>
      <c r="G44" s="38"/>
      <c r="H44" s="38"/>
      <c r="I44" s="53"/>
      <c r="J44" s="38"/>
    </row>
    <row r="45" spans="1:10" ht="15" hidden="1" customHeight="1" outlineLevel="1">
      <c r="A45" s="330"/>
      <c r="B45" s="127" t="s">
        <v>443</v>
      </c>
      <c r="C45" s="38"/>
      <c r="D45" s="38"/>
      <c r="E45" s="38"/>
      <c r="F45" s="38"/>
      <c r="G45" s="38"/>
      <c r="H45" s="38"/>
      <c r="I45" s="53"/>
      <c r="J45" s="38"/>
    </row>
    <row r="46" spans="1:10" ht="15.75" hidden="1" customHeight="1" outlineLevel="1">
      <c r="A46" s="330"/>
      <c r="B46" s="133" t="s">
        <v>444</v>
      </c>
      <c r="C46" s="134">
        <v>0</v>
      </c>
      <c r="D46" s="134">
        <v>0</v>
      </c>
      <c r="E46" s="134">
        <v>0</v>
      </c>
      <c r="F46" s="134">
        <v>0</v>
      </c>
      <c r="G46" s="134">
        <v>0</v>
      </c>
      <c r="H46" s="134">
        <v>0</v>
      </c>
      <c r="I46" s="135">
        <v>0</v>
      </c>
      <c r="J46" s="134">
        <v>0</v>
      </c>
    </row>
    <row r="47" spans="1:10" ht="15" hidden="1" customHeight="1" outlineLevel="1">
      <c r="A47" s="330"/>
      <c r="B47" s="127" t="s">
        <v>445</v>
      </c>
      <c r="C47" s="38"/>
      <c r="D47" s="38"/>
      <c r="E47" s="38"/>
      <c r="F47" s="38"/>
      <c r="G47" s="38"/>
      <c r="H47" s="38"/>
      <c r="I47" s="53"/>
      <c r="J47" s="38"/>
    </row>
    <row r="48" spans="1:10" ht="15" hidden="1" customHeight="1" outlineLevel="1">
      <c r="A48" s="330"/>
      <c r="B48" s="127" t="s">
        <v>446</v>
      </c>
      <c r="C48" s="38"/>
      <c r="D48" s="38"/>
      <c r="E48" s="38"/>
      <c r="F48" s="38"/>
      <c r="G48" s="38"/>
      <c r="H48" s="38"/>
      <c r="I48" s="53"/>
      <c r="J48" s="38"/>
    </row>
    <row r="49" spans="1:10" ht="15" hidden="1" customHeight="1" outlineLevel="1">
      <c r="A49" s="330"/>
      <c r="B49" s="127" t="s">
        <v>447</v>
      </c>
      <c r="C49" s="38"/>
      <c r="D49" s="38"/>
      <c r="E49" s="38"/>
      <c r="F49" s="38"/>
      <c r="G49" s="38"/>
      <c r="H49" s="38"/>
      <c r="I49" s="53"/>
      <c r="J49" s="38"/>
    </row>
    <row r="50" spans="1:10" ht="15" hidden="1" customHeight="1" outlineLevel="1">
      <c r="A50" s="330"/>
      <c r="B50" s="127" t="s">
        <v>448</v>
      </c>
      <c r="C50" s="38"/>
      <c r="D50" s="38"/>
      <c r="E50" s="38"/>
      <c r="F50" s="38"/>
      <c r="G50" s="38"/>
      <c r="H50" s="38"/>
      <c r="I50" s="53"/>
      <c r="J50" s="38"/>
    </row>
    <row r="51" spans="1:10" ht="15" hidden="1" customHeight="1" outlineLevel="1">
      <c r="A51" s="330"/>
      <c r="B51" s="127" t="s">
        <v>449</v>
      </c>
      <c r="C51" s="38"/>
      <c r="D51" s="38"/>
      <c r="E51" s="38"/>
      <c r="F51" s="38"/>
      <c r="G51" s="38"/>
      <c r="H51" s="38"/>
      <c r="I51" s="53"/>
      <c r="J51" s="38"/>
    </row>
    <row r="52" spans="1:10" ht="15.75" hidden="1" customHeight="1" outlineLevel="1">
      <c r="A52" s="330"/>
      <c r="B52" s="136" t="s">
        <v>450</v>
      </c>
      <c r="C52" s="130">
        <v>0</v>
      </c>
      <c r="D52" s="130">
        <v>0</v>
      </c>
      <c r="E52" s="130">
        <v>0</v>
      </c>
      <c r="F52" s="130">
        <v>0</v>
      </c>
      <c r="G52" s="130">
        <v>0</v>
      </c>
      <c r="H52" s="130">
        <v>0</v>
      </c>
      <c r="I52" s="131">
        <v>0</v>
      </c>
      <c r="J52" s="130">
        <v>0</v>
      </c>
    </row>
    <row r="53" spans="1:10" ht="15" hidden="1" customHeight="1" outlineLevel="1">
      <c r="A53" s="330"/>
      <c r="B53" s="127" t="s">
        <v>451</v>
      </c>
      <c r="C53" s="38"/>
      <c r="D53" s="38"/>
      <c r="E53" s="38"/>
      <c r="F53" s="38"/>
      <c r="G53" s="38"/>
      <c r="H53" s="38"/>
      <c r="I53" s="53">
        <v>0</v>
      </c>
      <c r="J53" s="38"/>
    </row>
    <row r="54" spans="1:10" ht="15" hidden="1" customHeight="1" outlineLevel="1">
      <c r="A54" s="330"/>
      <c r="B54" s="127" t="s">
        <v>452</v>
      </c>
      <c r="C54" s="38"/>
      <c r="D54" s="38"/>
      <c r="E54" s="38"/>
      <c r="F54" s="38"/>
      <c r="G54" s="38"/>
      <c r="H54" s="38"/>
      <c r="I54" s="53"/>
      <c r="J54" s="38"/>
    </row>
    <row r="55" spans="1:10" ht="15" hidden="1" customHeight="1" outlineLevel="1">
      <c r="A55" s="330"/>
      <c r="B55" s="127" t="s">
        <v>453</v>
      </c>
      <c r="C55" s="38"/>
      <c r="D55" s="38"/>
      <c r="E55" s="38"/>
      <c r="F55" s="38"/>
      <c r="G55" s="38"/>
      <c r="H55" s="38"/>
      <c r="I55" s="53"/>
      <c r="J55" s="38"/>
    </row>
    <row r="56" spans="1:10" ht="15" hidden="1" customHeight="1" outlineLevel="1">
      <c r="A56" s="330"/>
      <c r="B56" s="127" t="s">
        <v>454</v>
      </c>
      <c r="C56" s="38"/>
      <c r="D56" s="38"/>
      <c r="E56" s="38"/>
      <c r="F56" s="38"/>
      <c r="G56" s="38"/>
      <c r="H56" s="38"/>
      <c r="I56" s="53"/>
      <c r="J56" s="38"/>
    </row>
    <row r="57" spans="1:10" ht="15" hidden="1" customHeight="1" outlineLevel="1">
      <c r="A57" s="330"/>
      <c r="B57" s="137" t="s">
        <v>455</v>
      </c>
      <c r="C57" s="138"/>
      <c r="D57" s="138"/>
      <c r="E57" s="138"/>
      <c r="F57" s="138"/>
      <c r="G57" s="138"/>
      <c r="H57" s="138"/>
      <c r="I57" s="139"/>
      <c r="J57" s="138"/>
    </row>
    <row r="58" spans="1:10" ht="15" hidden="1" customHeight="1" outlineLevel="1">
      <c r="A58" s="330"/>
      <c r="B58" s="137"/>
      <c r="C58" s="138"/>
      <c r="D58" s="138"/>
      <c r="E58" s="138"/>
      <c r="F58" s="138"/>
      <c r="G58" s="138"/>
      <c r="H58" s="138"/>
      <c r="I58" s="139"/>
      <c r="J58" s="138"/>
    </row>
    <row r="59" spans="1:10" ht="15.75" collapsed="1" thickBot="1">
      <c r="A59" s="330"/>
      <c r="B59" s="140" t="s">
        <v>77</v>
      </c>
      <c r="C59" s="141">
        <v>66041450.058152884</v>
      </c>
      <c r="D59" s="141">
        <v>0</v>
      </c>
      <c r="E59" s="142">
        <v>19885000</v>
      </c>
      <c r="F59" s="142">
        <v>7454080.1502281111</v>
      </c>
      <c r="G59" s="141">
        <v>0</v>
      </c>
      <c r="H59" s="141">
        <v>2155559.4435174321</v>
      </c>
      <c r="I59" s="142">
        <v>78472369.907924771</v>
      </c>
      <c r="J59" s="141">
        <v>0</v>
      </c>
    </row>
    <row r="60" spans="1:10" ht="15.75" thickBot="1">
      <c r="A60" s="330"/>
    </row>
    <row r="61" spans="1:10">
      <c r="B61" s="358" t="s">
        <v>382</v>
      </c>
      <c r="C61" s="356"/>
      <c r="D61" s="356"/>
      <c r="E61" s="356"/>
      <c r="F61" s="356"/>
      <c r="G61" s="356"/>
      <c r="H61" s="356"/>
      <c r="I61" s="356"/>
      <c r="J61" s="357"/>
    </row>
    <row r="62" spans="1:10">
      <c r="B62" s="377" t="s">
        <v>510</v>
      </c>
      <c r="C62" s="363"/>
      <c r="D62" s="363"/>
      <c r="E62" s="363"/>
      <c r="F62" s="363"/>
      <c r="G62" s="363"/>
      <c r="H62" s="363"/>
      <c r="I62" s="364"/>
      <c r="J62" s="365"/>
    </row>
    <row r="63" spans="1:10">
      <c r="B63" s="377" t="s">
        <v>499</v>
      </c>
      <c r="C63" s="363"/>
      <c r="D63" s="363"/>
      <c r="E63" s="363"/>
      <c r="F63" s="363"/>
      <c r="G63" s="363"/>
      <c r="H63" s="363"/>
      <c r="I63" s="364"/>
      <c r="J63" s="365"/>
    </row>
    <row r="64" spans="1:10" ht="15.75" thickBot="1">
      <c r="B64" s="378" t="s">
        <v>492</v>
      </c>
      <c r="C64" s="366"/>
      <c r="D64" s="366"/>
      <c r="E64" s="366"/>
      <c r="F64" s="366"/>
      <c r="G64" s="366"/>
      <c r="H64" s="366"/>
      <c r="I64" s="367"/>
      <c r="J64" s="368"/>
    </row>
    <row r="67" spans="6:7">
      <c r="F67" s="143"/>
    </row>
    <row r="68" spans="6:7">
      <c r="F68" s="143"/>
      <c r="G68" s="26"/>
    </row>
    <row r="69" spans="6:7">
      <c r="F69" s="143"/>
      <c r="G69" s="26"/>
    </row>
    <row r="70" spans="6:7">
      <c r="F70" s="150"/>
      <c r="G70" s="389"/>
    </row>
  </sheetData>
  <mergeCells count="21">
    <mergeCell ref="B7:J7"/>
    <mergeCell ref="B2:J2"/>
    <mergeCell ref="B3:I3"/>
    <mergeCell ref="B4:I4"/>
    <mergeCell ref="B5:J5"/>
    <mergeCell ref="B6:J6"/>
    <mergeCell ref="B8:H8"/>
    <mergeCell ref="I8:J8"/>
    <mergeCell ref="B10:B12"/>
    <mergeCell ref="C10:D10"/>
    <mergeCell ref="E10:H10"/>
    <mergeCell ref="I10:J10"/>
    <mergeCell ref="K20:L20"/>
    <mergeCell ref="K10:L10"/>
    <mergeCell ref="C11:C12"/>
    <mergeCell ref="D11:D12"/>
    <mergeCell ref="E11:E12"/>
    <mergeCell ref="F11:G11"/>
    <mergeCell ref="H11:H12"/>
    <mergeCell ref="I11:I12"/>
    <mergeCell ref="J11:J12"/>
  </mergeCells>
  <printOptions horizontalCentered="1"/>
  <pageMargins left="0" right="0" top="1.0236220472440944" bottom="0.55118110236220474" header="0.31496062992125984" footer="0.31496062992125984"/>
  <pageSetup paperSize="9" scale="52" orientation="portrait" r:id="rId1"/>
  <colBreaks count="1" manualBreakCount="1">
    <brk id="10" max="63"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13</vt:i4>
      </vt:variant>
    </vt:vector>
  </HeadingPairs>
  <TitlesOfParts>
    <vt:vector size="24" baseType="lpstr">
      <vt:lpstr>1.-2. Balance Ajustado</vt:lpstr>
      <vt:lpstr>3. P y G PRESENTACION</vt:lpstr>
      <vt:lpstr>4. Flujos de Tesorería</vt:lpstr>
      <vt:lpstr>5. Anexo inversiones</vt:lpstr>
      <vt:lpstr>6. Actuación, inversiones y Fin</vt:lpstr>
      <vt:lpstr>7. Indicadores</vt:lpstr>
      <vt:lpstr>8. Financiación de actividades</vt:lpstr>
      <vt:lpstr>9.  Memoria</vt:lpstr>
      <vt:lpstr>12.- estado deuda</vt:lpstr>
      <vt:lpstr>13.subvenc.</vt:lpstr>
      <vt:lpstr>14. plantillas y retrib.</vt:lpstr>
      <vt:lpstr>'1.-2. Balance Ajustado'!Área_de_impresión</vt:lpstr>
      <vt:lpstr>'12.- estado deuda'!Área_de_impresión</vt:lpstr>
      <vt:lpstr>'13.subvenc.'!Área_de_impresión</vt:lpstr>
      <vt:lpstr>'14. plantillas y retrib.'!Área_de_impresión</vt:lpstr>
      <vt:lpstr>'3. P y G PRESENTACION'!Área_de_impresión</vt:lpstr>
      <vt:lpstr>'4. Flujos de Tesorería'!Área_de_impresión</vt:lpstr>
      <vt:lpstr>'5. Anexo inversiones'!Área_de_impresión</vt:lpstr>
      <vt:lpstr>'6. Actuación, inversiones y Fin'!Área_de_impresión</vt:lpstr>
      <vt:lpstr>'7. Indicadores'!Área_de_impresión</vt:lpstr>
      <vt:lpstr>'8. Financiación de actividades'!Área_de_impresión</vt:lpstr>
      <vt:lpstr>'9.  Memoria'!Área_de_impresión</vt:lpstr>
      <vt:lpstr>'12.- estado deuda'!Títulos_a_imprimir</vt:lpstr>
      <vt:lpstr>'3. P y G PRESENTACION'!Títulos_a_imprimir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angel.placeres</dc:creator>
  <cp:lastModifiedBy>laura.ramirez</cp:lastModifiedBy>
  <cp:lastPrinted>2025-06-20T11:47:50Z</cp:lastPrinted>
  <dcterms:created xsi:type="dcterms:W3CDTF">2019-10-01T14:22:06Z</dcterms:created>
  <dcterms:modified xsi:type="dcterms:W3CDTF">2025-09-22T07:37:53Z</dcterms:modified>
</cp:coreProperties>
</file>