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9D3366E-9F45-4301-A1EE-C41250528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7" r:id="rId1"/>
    <sheet name="2024" sheetId="6" r:id="rId2"/>
    <sheet name="2023" sheetId="5" r:id="rId3"/>
    <sheet name="2022 " sheetId="4" r:id="rId4"/>
    <sheet name="2021" sheetId="3" r:id="rId5"/>
    <sheet name="2020" sheetId="2" r:id="rId6"/>
    <sheet name="2019" sheetId="1" r:id="rId7"/>
  </sheets>
  <definedNames>
    <definedName name="_xlnm._FilterDatabase" localSheetId="6" hidden="1">'2019'!#REF!</definedName>
    <definedName name="_xlnm._FilterDatabase" localSheetId="5" hidden="1">'2020'!#REF!</definedName>
    <definedName name="_xlnm._FilterDatabase" localSheetId="4" hidden="1">'2021'!#REF!</definedName>
    <definedName name="_xlnm._FilterDatabase" localSheetId="3" hidden="1">'2022 '!#REF!</definedName>
    <definedName name="_xlnm._FilterDatabase" localSheetId="2" hidden="1">'2023'!#REF!</definedName>
    <definedName name="_xlnm._FilterDatabase" localSheetId="1" hidden="1">'2024'!#REF!</definedName>
    <definedName name="_xlnm._FilterDatabase" localSheetId="0" hidden="1">'2025'!#REF!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7" l="1"/>
  <c r="C27" i="7"/>
  <c r="C26" i="7"/>
  <c r="C21" i="7"/>
  <c r="C13" i="7"/>
  <c r="C14" i="7"/>
  <c r="C12" i="7"/>
  <c r="B29" i="7"/>
  <c r="C8" i="7"/>
  <c r="B8" i="7"/>
  <c r="C29" i="7" l="1"/>
  <c r="B22" i="7" l="1"/>
  <c r="B15" i="7"/>
  <c r="C5" i="7"/>
  <c r="B8" i="6"/>
  <c r="B7" i="6"/>
  <c r="B6" i="6"/>
  <c r="B5" i="6"/>
  <c r="B15" i="6"/>
  <c r="C13" i="6" s="1"/>
  <c r="C15" i="7" l="1"/>
  <c r="C19" i="7"/>
  <c r="C6" i="7"/>
  <c r="C20" i="7"/>
  <c r="C7" i="7"/>
  <c r="C14" i="6"/>
  <c r="C15" i="6" s="1"/>
  <c r="C22" i="7" l="1"/>
  <c r="B23" i="6"/>
  <c r="C21" i="6" s="1"/>
  <c r="B9" i="6"/>
  <c r="C8" i="6" l="1"/>
  <c r="C7" i="6"/>
  <c r="C5" i="6"/>
  <c r="C6" i="6"/>
  <c r="C22" i="6"/>
  <c r="C20" i="6"/>
  <c r="C19" i="6"/>
  <c r="C23" i="6" s="1"/>
  <c r="C9" i="6" l="1"/>
  <c r="B27" i="5"/>
  <c r="B21" i="5"/>
  <c r="B14" i="5"/>
  <c r="C14" i="5" s="1"/>
  <c r="B9" i="5"/>
  <c r="B8" i="4"/>
  <c r="B7" i="4"/>
  <c r="B6" i="4"/>
  <c r="B5" i="4"/>
  <c r="B9" i="4" s="1"/>
  <c r="B30" i="4"/>
  <c r="C28" i="4" s="1"/>
  <c r="B24" i="4"/>
  <c r="C23" i="4" s="1"/>
  <c r="B16" i="4"/>
  <c r="C15" i="4" s="1"/>
  <c r="C20" i="5" l="1"/>
  <c r="C18" i="5"/>
  <c r="C19" i="5"/>
  <c r="C25" i="5"/>
  <c r="C26" i="5"/>
  <c r="C5" i="5"/>
  <c r="C7" i="5"/>
  <c r="C6" i="5"/>
  <c r="C8" i="5"/>
  <c r="C9" i="5"/>
  <c r="C21" i="5"/>
  <c r="C27" i="5"/>
  <c r="C29" i="4"/>
  <c r="C24" i="4" l="1"/>
  <c r="C13" i="4"/>
  <c r="B7" i="3"/>
  <c r="B6" i="3"/>
  <c r="B5" i="3"/>
  <c r="B33" i="3"/>
  <c r="C33" i="3" s="1"/>
  <c r="B17" i="3"/>
  <c r="C16" i="3" s="1"/>
  <c r="B28" i="3"/>
  <c r="C28" i="3" s="1"/>
  <c r="B23" i="3"/>
  <c r="B21" i="2"/>
  <c r="C19" i="2" s="1"/>
  <c r="B26" i="2"/>
  <c r="C26" i="2" s="1"/>
  <c r="B14" i="2"/>
  <c r="C12" i="2" s="1"/>
  <c r="B8" i="2"/>
  <c r="C7" i="2" s="1"/>
  <c r="C6" i="4" l="1"/>
  <c r="C8" i="4"/>
  <c r="C16" i="4"/>
  <c r="C9" i="4"/>
  <c r="C5" i="4"/>
  <c r="C30" i="4"/>
  <c r="C22" i="4"/>
  <c r="C7" i="4"/>
  <c r="C14" i="4"/>
  <c r="C21" i="4"/>
  <c r="C20" i="4"/>
  <c r="C32" i="3"/>
  <c r="C27" i="3"/>
  <c r="C25" i="2"/>
  <c r="C21" i="2"/>
  <c r="C14" i="2"/>
  <c r="C20" i="2"/>
  <c r="C13" i="2"/>
  <c r="C18" i="2"/>
  <c r="B9" i="3"/>
  <c r="C7" i="3" s="1"/>
  <c r="C22" i="3"/>
  <c r="C23" i="3"/>
  <c r="C21" i="3"/>
  <c r="C15" i="3"/>
  <c r="C14" i="3"/>
  <c r="C13" i="3"/>
  <c r="C17" i="3"/>
  <c r="C8" i="2"/>
  <c r="C5" i="2"/>
  <c r="C6" i="2"/>
  <c r="B22" i="1"/>
  <c r="B14" i="1"/>
  <c r="C5" i="1"/>
  <c r="C6" i="1"/>
  <c r="C7" i="1"/>
  <c r="C8" i="1"/>
  <c r="C9" i="3" l="1"/>
  <c r="C8" i="3"/>
  <c r="C6" i="3"/>
  <c r="C5" i="3"/>
  <c r="C21" i="1"/>
  <c r="C20" i="1"/>
  <c r="C19" i="1"/>
  <c r="C22" i="1"/>
  <c r="C13" i="1"/>
  <c r="C14" i="1"/>
</calcChain>
</file>

<file path=xl/sharedStrings.xml><?xml version="1.0" encoding="utf-8"?>
<sst xmlns="http://schemas.openxmlformats.org/spreadsheetml/2006/main" count="215" uniqueCount="29">
  <si>
    <t>Servicios</t>
  </si>
  <si>
    <t>Obras</t>
  </si>
  <si>
    <t>Abierto varios criterios</t>
  </si>
  <si>
    <t>Negociado sin publicidad</t>
  </si>
  <si>
    <t>Abierto simplificado</t>
  </si>
  <si>
    <t>Abierto</t>
  </si>
  <si>
    <t>Total</t>
  </si>
  <si>
    <t>Importe acumulado</t>
  </si>
  <si>
    <t>Procedimiento</t>
  </si>
  <si>
    <t>Porcentaje sobre 
el total acumulado</t>
  </si>
  <si>
    <t>Suministros</t>
  </si>
  <si>
    <t>Abierto Simplificado</t>
  </si>
  <si>
    <t xml:space="preserve">Abierto </t>
  </si>
  <si>
    <t>Acuerdo Marco</t>
  </si>
  <si>
    <t>Mixtos</t>
  </si>
  <si>
    <t>Contratos Totales</t>
  </si>
  <si>
    <t>DATOS ESTADÍSTICOS SOBRE EL PORCENTAJE EN VOLUMEN 
PRESUPUESTARIO DE CONTRATOS ADJUDICADOS A TRAVÉS 
DE CADA UNO DE LOS PROCEDIMIENTOS PREVISTOS EN LA LEGISLACIÓN DE CONTRATOS DEL SECTOR PÚBLICO. AÑO 2019</t>
  </si>
  <si>
    <t>DATOS ESTADÍSTICOS SOBRE EL PORCENTAJE EN VOLUMEN 
PRESUPUESTARIO DE CONTRATOS ADJUDICADOS A TRAVÉS 
DE CADA UNO DE LOS PROCEDIMIENTOS PREVISTOS EN LA LEGISLACIÓN DE CONTRATOS DEL SECTOR PÚBLICO. AÑO 2020</t>
  </si>
  <si>
    <t>DATOS ESTADÍSTICOS SOBRE EL PORCENTAJE EN VOLUMEN 
PRESUPUESTARIO DE CONTRATOS ADJUDICADOS A TRAVÉS 
DE CADA UNO DE LOS PROCEDIMIENTOS PREVISTOS EN LA LEGISLACIÓN DE CONTRATOS DEL SECTOR PÚBLICO. AÑO 2021</t>
  </si>
  <si>
    <t>DATOS ESTADÍSTICOS SOBRE EL PORCENTAJE EN VOLUMEN 
PRESUPUESTARIO DE CONTRATOS ADJUDICADOS A TRAVÉS 
DE CADA UNO DE LOS PROCEDIMIENTOS PREVISTOS EN LA LEGISLACIÓN DE CONTRATOS DEL SECTOR PÚBLICO. AÑO 2022</t>
  </si>
  <si>
    <t>Mixto</t>
  </si>
  <si>
    <t>Negociado sin publicidad
tramitado por vía de emergencia</t>
  </si>
  <si>
    <t>DATOS ESTADÍSTICOS SOBRE EL PORCENTAJE EN VOLUMEN 
PRESUPUESTARIO DE CONTRATOS ADJUDICADOS A TRAVÉS 
DE CADA UNO DE LOS PROCEDIMIENTOS PREVISTOS EN LA LEGISLACIÓN DE CONTRATOS DEL SECTOR PÚBLICO. AÑO 2023</t>
  </si>
  <si>
    <t>Obra</t>
  </si>
  <si>
    <t>Negociado sin publicidad tramitado por la vía de emergencia</t>
  </si>
  <si>
    <t>Abierto simplificado abreviado</t>
  </si>
  <si>
    <t>DATOS ESTADÍSTICOS SOBRE EL PORCENTAJE EN VOLUMEN 
PRESUPUESTARIO DE CONTRATOS ADJUDICADOS A TRAVÉS 
DE CADA UNO DE LOS PROCEDIMIENTOS PREVISTOS EN LA LEGISLACIÓN DE CONTRATOS DEL SECTOR PÚBLICO. AÑO 2024</t>
  </si>
  <si>
    <t>DATOS ESTADÍSTICOS SOBRE EL PORCENTAJE EN VOLUMEN 
PRESUPUESTARIO DE CONTRATOS ADJUDICADOS A TRAVÉS 
DE CADA UNO DE LOS PROCEDIMIENTOS PREVISTOS EN LA LEGISLACIÓN DE CONTRATOS DEL SECTOR PÚBLICO. AÑO 2025</t>
  </si>
  <si>
    <t>Acuerdo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</si>
</sst>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Helvética"/>
    </font>
    <font>
      <b/>
      <sz val="10"/>
      <color theme="1"/>
      <name val="Helvética"/>
    </font>
    <font>
      <sz val="10"/>
      <color theme="1"/>
      <name val="Helvética"/>
    </font>
    <font>
      <sz val="10"/>
      <color rgb="FF000000"/>
      <name val="Helvética"/>
    </font>
    <font>
      <b/>
      <sz val="10"/>
      <color theme="1"/>
      <name val="Helvetica"/>
      <family val="2"/>
    </font>
    <font>
      <b/>
      <sz val="10"/>
      <color rgb="FF000000"/>
      <name val="Helvetica"/>
      <family val="2"/>
    </font>
    <font>
      <sz val="10"/>
      <color theme="1"/>
      <name val="Helvetica"/>
      <family val="2"/>
    </font>
    <font>
      <sz val="10"/>
      <color rgb="FF000000"/>
      <name val="Helvetica"/>
      <family val="2"/>
    </font>
    <font>
      <sz val="11"/>
      <color theme="1"/>
      <name val="Helvetica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Helvetica"/>
      <family val="2"/>
    </font>
    <font>
      <sz val="10"/>
      <name val="Hlevética"/>
    </font>
    <font>
      <sz val="11"/>
      <color theme="1"/>
      <name val="Arial"/>
      <family val="2"/>
    </font>
    <font>
      <sz val="10"/>
      <color theme="0" tint="-0.34998626667073579"/>
      <name val="Helvetica"/>
      <family val="2"/>
    </font>
    <font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4" fontId="0" fillId="0" borderId="0" xfId="0" applyNumberFormat="1"/>
    <xf numFmtId="4" fontId="5" fillId="0" borderId="1" xfId="0" applyNumberFormat="1" applyFont="1" applyBorder="1" applyAlignment="1">
      <alignment horizontal="center" vertical="center"/>
    </xf>
    <xf numFmtId="164" fontId="0" fillId="0" borderId="0" xfId="2" applyFont="1"/>
    <xf numFmtId="164" fontId="0" fillId="0" borderId="0" xfId="0" applyNumberFormat="1"/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 wrapText="1"/>
    </xf>
    <xf numFmtId="0" fontId="4" fillId="0" borderId="0" xfId="0" applyFont="1"/>
    <xf numFmtId="10" fontId="4" fillId="0" borderId="0" xfId="1" applyNumberFormat="1" applyFont="1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" fontId="0" fillId="0" borderId="0" xfId="0" applyNumberFormat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 vertical="center"/>
    </xf>
    <xf numFmtId="10" fontId="9" fillId="0" borderId="1" xfId="1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164" fontId="8" fillId="0" borderId="1" xfId="2" applyFont="1" applyBorder="1"/>
    <xf numFmtId="10" fontId="8" fillId="0" borderId="1" xfId="1" applyNumberFormat="1" applyFont="1" applyBorder="1" applyAlignment="1">
      <alignment horizontal="center"/>
    </xf>
    <xf numFmtId="164" fontId="6" fillId="0" borderId="1" xfId="2" applyFont="1" applyBorder="1"/>
    <xf numFmtId="0" fontId="10" fillId="0" borderId="0" xfId="0" applyFont="1"/>
    <xf numFmtId="0" fontId="6" fillId="0" borderId="1" xfId="0" applyFont="1" applyBorder="1" applyAlignment="1">
      <alignment horizontal="left"/>
    </xf>
    <xf numFmtId="0" fontId="8" fillId="0" borderId="0" xfId="0" applyFont="1"/>
    <xf numFmtId="4" fontId="6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10" fontId="9" fillId="0" borderId="0" xfId="1" applyNumberFormat="1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4" fontId="8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4" fontId="14" fillId="0" borderId="0" xfId="0" applyNumberFormat="1" applyFont="1"/>
    <xf numFmtId="10" fontId="0" fillId="0" borderId="0" xfId="1" applyNumberFormat="1" applyFont="1"/>
    <xf numFmtId="165" fontId="0" fillId="0" borderId="0" xfId="1" applyNumberFormat="1" applyFont="1"/>
    <xf numFmtId="10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/>
    <xf numFmtId="0" fontId="12" fillId="3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16" fillId="0" borderId="0" xfId="0" applyFont="1"/>
    <xf numFmtId="4" fontId="16" fillId="0" borderId="0" xfId="0" applyNumberFormat="1" applyFont="1"/>
    <xf numFmtId="4" fontId="15" fillId="6" borderId="1" xfId="0" applyNumberFormat="1" applyFont="1" applyFill="1" applyBorder="1" applyAlignment="1">
      <alignment horizontal="left" vertical="center"/>
    </xf>
    <xf numFmtId="4" fontId="15" fillId="6" borderId="1" xfId="0" applyNumberFormat="1" applyFont="1" applyFill="1" applyBorder="1" applyAlignment="1">
      <alignment horizontal="center" vertical="center"/>
    </xf>
    <xf numFmtId="10" fontId="15" fillId="6" borderId="1" xfId="1" applyNumberFormat="1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A488-3A92-463B-B2F6-CA253BD236A8}">
  <dimension ref="A1:F29"/>
  <sheetViews>
    <sheetView showGridLines="0" tabSelected="1" topLeftCell="A4" workbookViewId="0">
      <selection activeCell="C27" sqref="C27"/>
    </sheetView>
  </sheetViews>
  <sheetFormatPr baseColWidth="10" defaultRowHeight="15"/>
  <cols>
    <col min="1" max="1" width="26" customWidth="1"/>
    <col min="2" max="2" width="14.5703125" customWidth="1"/>
    <col min="3" max="3" width="21.140625" customWidth="1"/>
    <col min="5" max="5" width="21.85546875" customWidth="1"/>
    <col min="6" max="6" width="27" bestFit="1" customWidth="1"/>
  </cols>
  <sheetData>
    <row r="1" spans="1:6" ht="54.75" customHeight="1">
      <c r="A1" s="55" t="s">
        <v>27</v>
      </c>
      <c r="B1" s="56"/>
      <c r="C1" s="57"/>
    </row>
    <row r="2" spans="1:6" s="50" customFormat="1" ht="15" customHeight="1">
      <c r="A2" s="48"/>
      <c r="B2" s="49"/>
      <c r="C2" s="49"/>
    </row>
    <row r="3" spans="1:6">
      <c r="A3" s="59" t="s">
        <v>15</v>
      </c>
      <c r="B3" s="33"/>
      <c r="C3" s="33"/>
    </row>
    <row r="4" spans="1:6" ht="25.5">
      <c r="A4" s="20" t="s">
        <v>8</v>
      </c>
      <c r="B4" s="21" t="s">
        <v>7</v>
      </c>
      <c r="C4" s="22" t="s">
        <v>9</v>
      </c>
      <c r="E4" s="1"/>
    </row>
    <row r="5" spans="1:6">
      <c r="A5" s="23" t="s">
        <v>2</v>
      </c>
      <c r="B5" s="24">
        <v>22871935.239999998</v>
      </c>
      <c r="C5" s="25">
        <f>+B5/$B$8</f>
        <v>0.9720678710895394</v>
      </c>
      <c r="E5" s="1"/>
    </row>
    <row r="6" spans="1:6">
      <c r="A6" s="23" t="s">
        <v>28</v>
      </c>
      <c r="B6" s="24">
        <v>170230.7</v>
      </c>
      <c r="C6" s="25">
        <f>+B6/$B$8</f>
        <v>7.2348838175130339E-3</v>
      </c>
      <c r="F6" s="1"/>
    </row>
    <row r="7" spans="1:6">
      <c r="A7" s="23" t="s">
        <v>3</v>
      </c>
      <c r="B7" s="24">
        <v>486988.68</v>
      </c>
      <c r="C7" s="25">
        <f>+B7/$B$8</f>
        <v>2.0697245092947587E-2</v>
      </c>
      <c r="F7" s="1"/>
    </row>
    <row r="8" spans="1:6">
      <c r="A8" s="26" t="s">
        <v>6</v>
      </c>
      <c r="B8" s="27">
        <f>SUM(B5:B7)</f>
        <v>23529154.619999997</v>
      </c>
      <c r="C8" s="25">
        <f>SUM(C5:C7)</f>
        <v>1</v>
      </c>
      <c r="F8" s="1"/>
    </row>
    <row r="9" spans="1:6">
      <c r="A9" s="31"/>
      <c r="B9" s="31"/>
      <c r="C9" s="31"/>
    </row>
    <row r="10" spans="1:6">
      <c r="A10" s="58" t="s">
        <v>10</v>
      </c>
      <c r="B10" s="33"/>
      <c r="C10" s="33"/>
    </row>
    <row r="11" spans="1:6" ht="25.5">
      <c r="A11" s="20" t="s">
        <v>8</v>
      </c>
      <c r="B11" s="21" t="s">
        <v>7</v>
      </c>
      <c r="C11" s="22" t="s">
        <v>9</v>
      </c>
      <c r="F11" s="1"/>
    </row>
    <row r="12" spans="1:6">
      <c r="A12" s="23" t="s">
        <v>2</v>
      </c>
      <c r="B12" s="24">
        <v>22071239.640000001</v>
      </c>
      <c r="C12" s="25">
        <f>+B12/$B$15</f>
        <v>0.99234624791447135</v>
      </c>
      <c r="E12" s="1"/>
    </row>
    <row r="13" spans="1:6">
      <c r="A13" s="23" t="s">
        <v>28</v>
      </c>
      <c r="B13" s="24">
        <v>170230.7</v>
      </c>
      <c r="C13" s="25">
        <f t="shared" ref="C13:C14" si="0">+B13/$B$15</f>
        <v>7.6537520855287132E-3</v>
      </c>
      <c r="E13" s="1"/>
    </row>
    <row r="14" spans="1:6" s="60" customFormat="1">
      <c r="A14" s="62" t="s">
        <v>3</v>
      </c>
      <c r="B14" s="63"/>
      <c r="C14" s="64">
        <f t="shared" si="0"/>
        <v>0</v>
      </c>
      <c r="E14" s="61"/>
    </row>
    <row r="15" spans="1:6">
      <c r="A15" s="26" t="s">
        <v>6</v>
      </c>
      <c r="B15" s="27">
        <f>SUM(B12:B13)</f>
        <v>22241470.34</v>
      </c>
      <c r="C15" s="25">
        <f>SUM(C12:C14)</f>
        <v>1</v>
      </c>
    </row>
    <row r="16" spans="1:6">
      <c r="A16" s="34"/>
      <c r="B16" s="35"/>
      <c r="C16" s="36"/>
      <c r="E16" s="1"/>
    </row>
    <row r="17" spans="1:5">
      <c r="A17" s="58" t="s">
        <v>0</v>
      </c>
      <c r="B17" s="33"/>
      <c r="C17" s="33"/>
    </row>
    <row r="18" spans="1:5" ht="25.5">
      <c r="A18" s="20" t="s">
        <v>8</v>
      </c>
      <c r="B18" s="21" t="s">
        <v>7</v>
      </c>
      <c r="C18" s="22" t="s">
        <v>9</v>
      </c>
    </row>
    <row r="19" spans="1:5">
      <c r="A19" s="23" t="s">
        <v>2</v>
      </c>
      <c r="B19" s="24">
        <v>582788.65</v>
      </c>
      <c r="C19" s="25">
        <f>+B19/$B$22</f>
        <v>0.54477565906168524</v>
      </c>
    </row>
    <row r="20" spans="1:5" s="60" customFormat="1">
      <c r="A20" s="62" t="s">
        <v>28</v>
      </c>
      <c r="B20" s="63"/>
      <c r="C20" s="64">
        <f>+B20/$B$22</f>
        <v>0</v>
      </c>
    </row>
    <row r="21" spans="1:5">
      <c r="A21" s="23" t="s">
        <v>3</v>
      </c>
      <c r="B21" s="24">
        <v>486988.68</v>
      </c>
      <c r="C21" s="25">
        <f>+B21/$B$22</f>
        <v>0.45522434093831465</v>
      </c>
    </row>
    <row r="22" spans="1:5">
      <c r="A22" s="26" t="s">
        <v>6</v>
      </c>
      <c r="B22" s="27">
        <f>SUM(B19:B21)</f>
        <v>1069777.33</v>
      </c>
      <c r="C22" s="25">
        <f>SUM(C19:C21)</f>
        <v>0.99999999999999989</v>
      </c>
      <c r="E22" s="1"/>
    </row>
    <row r="23" spans="1:5">
      <c r="A23" s="31"/>
      <c r="B23" s="31"/>
      <c r="C23" s="31"/>
      <c r="E23" s="42"/>
    </row>
    <row r="24" spans="1:5">
      <c r="A24" s="58" t="s">
        <v>23</v>
      </c>
      <c r="B24" s="33"/>
      <c r="C24" s="33"/>
    </row>
    <row r="25" spans="1:5" ht="25.5">
      <c r="A25" s="20" t="s">
        <v>8</v>
      </c>
      <c r="B25" s="21" t="s">
        <v>7</v>
      </c>
      <c r="C25" s="22" t="s">
        <v>9</v>
      </c>
    </row>
    <row r="26" spans="1:5">
      <c r="A26" s="23" t="s">
        <v>2</v>
      </c>
      <c r="B26" s="24">
        <v>217906.95</v>
      </c>
      <c r="C26" s="25">
        <f>+B26/$B$29</f>
        <v>1</v>
      </c>
    </row>
    <row r="27" spans="1:5" s="60" customFormat="1">
      <c r="A27" s="62" t="s">
        <v>28</v>
      </c>
      <c r="B27" s="63"/>
      <c r="C27" s="64">
        <f>+B27/$B$29</f>
        <v>0</v>
      </c>
    </row>
    <row r="28" spans="1:5" s="60" customFormat="1">
      <c r="A28" s="62" t="s">
        <v>3</v>
      </c>
      <c r="B28" s="63"/>
      <c r="C28" s="64">
        <f>+B28/$B$29</f>
        <v>0</v>
      </c>
    </row>
    <row r="29" spans="1:5">
      <c r="A29" s="26" t="s">
        <v>6</v>
      </c>
      <c r="B29" s="27">
        <f>SUM(B26:B28)</f>
        <v>217906.95</v>
      </c>
      <c r="C29" s="25">
        <f>SUM(C26:C28)</f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workbookViewId="0">
      <selection activeCell="F29" sqref="F29"/>
    </sheetView>
  </sheetViews>
  <sheetFormatPr baseColWidth="10" defaultRowHeight="15"/>
  <cols>
    <col min="1" max="1" width="26" customWidth="1"/>
    <col min="2" max="2" width="14.5703125" customWidth="1"/>
    <col min="3" max="3" width="21.140625" customWidth="1"/>
    <col min="5" max="5" width="21.85546875" customWidth="1"/>
    <col min="6" max="6" width="27" bestFit="1" customWidth="1"/>
  </cols>
  <sheetData>
    <row r="1" spans="1:6" ht="54.75" customHeight="1">
      <c r="A1" s="55" t="s">
        <v>26</v>
      </c>
      <c r="B1" s="56"/>
      <c r="C1" s="57"/>
    </row>
    <row r="2" spans="1:6" s="50" customFormat="1" ht="15" customHeight="1">
      <c r="A2" s="48"/>
      <c r="B2" s="49"/>
      <c r="C2" s="49"/>
    </row>
    <row r="3" spans="1:6">
      <c r="A3" s="32" t="s">
        <v>15</v>
      </c>
      <c r="B3" s="33"/>
      <c r="C3" s="33"/>
    </row>
    <row r="4" spans="1:6" ht="25.5">
      <c r="A4" s="20" t="s">
        <v>8</v>
      </c>
      <c r="B4" s="21" t="s">
        <v>7</v>
      </c>
      <c r="C4" s="22" t="s">
        <v>9</v>
      </c>
      <c r="E4" s="1"/>
    </row>
    <row r="5" spans="1:6">
      <c r="A5" s="23" t="s">
        <v>2</v>
      </c>
      <c r="B5" s="24">
        <f>+B13+B19</f>
        <v>7639998.8000000007</v>
      </c>
      <c r="C5" s="25">
        <f>+B5/$B$9</f>
        <v>0.93984543678409527</v>
      </c>
      <c r="E5" s="1"/>
    </row>
    <row r="6" spans="1:6">
      <c r="A6" s="23" t="s">
        <v>4</v>
      </c>
      <c r="B6" s="24">
        <f>+B14+B20</f>
        <v>164559.38</v>
      </c>
      <c r="C6" s="25">
        <f>+B6/$B$9</f>
        <v>2.0243508725815495E-2</v>
      </c>
      <c r="F6" s="1"/>
    </row>
    <row r="7" spans="1:6">
      <c r="A7" s="23" t="s">
        <v>25</v>
      </c>
      <c r="B7" s="24">
        <f>+B21</f>
        <v>13726.68</v>
      </c>
      <c r="C7" s="25">
        <f>+B7/B9</f>
        <v>1.6886072757230674E-3</v>
      </c>
      <c r="F7" s="1"/>
    </row>
    <row r="8" spans="1:6">
      <c r="A8" s="23" t="s">
        <v>3</v>
      </c>
      <c r="B8" s="24">
        <f>+B22</f>
        <v>310710.08</v>
      </c>
      <c r="C8" s="25">
        <f>+B8/$B$9</f>
        <v>3.8222447214366205E-2</v>
      </c>
      <c r="F8" s="1"/>
    </row>
    <row r="9" spans="1:6">
      <c r="A9" s="26" t="s">
        <v>6</v>
      </c>
      <c r="B9" s="27">
        <f>SUM(B5:B8)</f>
        <v>8128994.9400000004</v>
      </c>
      <c r="C9" s="25">
        <f>SUM(C5:C8)</f>
        <v>1</v>
      </c>
      <c r="F9" s="1"/>
    </row>
    <row r="10" spans="1:6">
      <c r="A10" s="31"/>
      <c r="B10" s="31"/>
      <c r="C10" s="31"/>
    </row>
    <row r="11" spans="1:6">
      <c r="A11" s="32" t="s">
        <v>10</v>
      </c>
      <c r="B11" s="33"/>
      <c r="C11" s="33"/>
    </row>
    <row r="12" spans="1:6" ht="25.5">
      <c r="A12" s="20" t="s">
        <v>8</v>
      </c>
      <c r="B12" s="21" t="s">
        <v>7</v>
      </c>
      <c r="C12" s="22" t="s">
        <v>9</v>
      </c>
      <c r="F12" s="1"/>
    </row>
    <row r="13" spans="1:6">
      <c r="A13" s="23" t="s">
        <v>2</v>
      </c>
      <c r="B13" s="24">
        <v>1272418.06</v>
      </c>
      <c r="C13" s="25">
        <f>+B13/B15</f>
        <v>0.9543821841666853</v>
      </c>
      <c r="E13" s="1"/>
    </row>
    <row r="14" spans="1:6">
      <c r="A14" s="23" t="s">
        <v>4</v>
      </c>
      <c r="B14" s="24">
        <v>60819.38</v>
      </c>
      <c r="C14" s="25">
        <f>+B14/B15</f>
        <v>4.5617815833314729E-2</v>
      </c>
      <c r="E14" s="1"/>
    </row>
    <row r="15" spans="1:6">
      <c r="A15" s="26" t="s">
        <v>6</v>
      </c>
      <c r="B15" s="27">
        <f>SUM(B13:B14)</f>
        <v>1333237.44</v>
      </c>
      <c r="C15" s="25">
        <f>SUM(C13:C14)</f>
        <v>1</v>
      </c>
    </row>
    <row r="16" spans="1:6">
      <c r="A16" s="34"/>
      <c r="B16" s="35"/>
      <c r="C16" s="36"/>
      <c r="E16" s="1"/>
    </row>
    <row r="17" spans="1:5">
      <c r="A17" s="32" t="s">
        <v>0</v>
      </c>
      <c r="B17" s="33"/>
      <c r="C17" s="33"/>
    </row>
    <row r="18" spans="1:5" ht="25.5">
      <c r="A18" s="20" t="s">
        <v>8</v>
      </c>
      <c r="B18" s="21" t="s">
        <v>7</v>
      </c>
      <c r="C18" s="22" t="s">
        <v>9</v>
      </c>
    </row>
    <row r="19" spans="1:5">
      <c r="A19" s="23" t="s">
        <v>2</v>
      </c>
      <c r="B19" s="24">
        <v>6367580.7400000002</v>
      </c>
      <c r="C19" s="25">
        <f>+B19/$B$23</f>
        <v>0.93699351985411494</v>
      </c>
    </row>
    <row r="20" spans="1:5">
      <c r="A20" s="23" t="s">
        <v>4</v>
      </c>
      <c r="B20" s="24">
        <v>103740</v>
      </c>
      <c r="C20" s="25">
        <f t="shared" ref="C20:C22" si="0">+B20/$B$23</f>
        <v>1.526540639509282E-2</v>
      </c>
    </row>
    <row r="21" spans="1:5">
      <c r="A21" s="23" t="s">
        <v>25</v>
      </c>
      <c r="B21" s="24">
        <v>13726.68</v>
      </c>
      <c r="C21" s="25">
        <f>+B21/B23</f>
        <v>2.0198896149546245E-3</v>
      </c>
    </row>
    <row r="22" spans="1:5">
      <c r="A22" s="23" t="s">
        <v>3</v>
      </c>
      <c r="B22" s="24">
        <v>310710.08</v>
      </c>
      <c r="C22" s="25">
        <f t="shared" si="0"/>
        <v>4.5721184135837693E-2</v>
      </c>
    </row>
    <row r="23" spans="1:5">
      <c r="A23" s="26" t="s">
        <v>6</v>
      </c>
      <c r="B23" s="27">
        <f>SUM(B19:B22)</f>
        <v>6795757.5</v>
      </c>
      <c r="C23" s="25">
        <f>SUM(C19:C22)</f>
        <v>1</v>
      </c>
      <c r="E23" s="1"/>
    </row>
    <row r="24" spans="1:5">
      <c r="A24" s="31"/>
      <c r="B24" s="31"/>
      <c r="C24" s="31"/>
      <c r="E24" s="42"/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  <ignoredErrors>
    <ignoredError sqref="C7 C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showGridLines="0" workbookViewId="0">
      <selection activeCell="I11" sqref="H11:I12"/>
    </sheetView>
  </sheetViews>
  <sheetFormatPr baseColWidth="10" defaultRowHeight="15"/>
  <cols>
    <col min="1" max="1" width="26" customWidth="1"/>
    <col min="2" max="2" width="14.5703125" customWidth="1"/>
    <col min="3" max="3" width="21.140625" customWidth="1"/>
    <col min="5" max="5" width="21.85546875" customWidth="1"/>
    <col min="6" max="6" width="27" bestFit="1" customWidth="1"/>
  </cols>
  <sheetData>
    <row r="1" spans="1:6" ht="54.75" customHeight="1">
      <c r="A1" s="55" t="s">
        <v>22</v>
      </c>
      <c r="B1" s="56"/>
      <c r="C1" s="57"/>
    </row>
    <row r="2" spans="1:6" s="50" customFormat="1" ht="15" customHeight="1">
      <c r="A2" s="48"/>
      <c r="B2" s="49"/>
      <c r="C2" s="49"/>
    </row>
    <row r="3" spans="1:6">
      <c r="A3" s="32" t="s">
        <v>15</v>
      </c>
      <c r="B3" s="33"/>
      <c r="C3" s="33"/>
    </row>
    <row r="4" spans="1:6" ht="25.5">
      <c r="A4" s="20" t="s">
        <v>8</v>
      </c>
      <c r="B4" s="21" t="s">
        <v>7</v>
      </c>
      <c r="C4" s="22" t="s">
        <v>9</v>
      </c>
      <c r="E4" s="1"/>
    </row>
    <row r="5" spans="1:6">
      <c r="A5" s="23" t="s">
        <v>2</v>
      </c>
      <c r="B5" s="24">
        <v>19827486.579999998</v>
      </c>
      <c r="C5" s="25">
        <f>+B5/$B$9</f>
        <v>0.9702135242818708</v>
      </c>
      <c r="E5" s="1"/>
    </row>
    <row r="6" spans="1:6">
      <c r="A6" s="23" t="s">
        <v>4</v>
      </c>
      <c r="B6" s="24">
        <v>100881.73</v>
      </c>
      <c r="C6" s="25">
        <f t="shared" ref="C6:C8" si="0">+B6/$B$9</f>
        <v>4.9364208823966908E-3</v>
      </c>
      <c r="F6" s="1"/>
    </row>
    <row r="7" spans="1:6">
      <c r="A7" s="23" t="s">
        <v>3</v>
      </c>
      <c r="B7" s="24">
        <v>17950</v>
      </c>
      <c r="C7" s="25">
        <f t="shared" si="0"/>
        <v>8.7834293522742518E-4</v>
      </c>
      <c r="F7" s="1"/>
    </row>
    <row r="8" spans="1:6" ht="38.25">
      <c r="A8" s="39" t="s">
        <v>21</v>
      </c>
      <c r="B8" s="24">
        <v>489890.92</v>
      </c>
      <c r="C8" s="25">
        <f t="shared" si="0"/>
        <v>2.3971711900504945E-2</v>
      </c>
      <c r="F8" s="1"/>
    </row>
    <row r="9" spans="1:6">
      <c r="A9" s="26" t="s">
        <v>6</v>
      </c>
      <c r="B9" s="27">
        <f>SUM(B5:B8)</f>
        <v>20436209.23</v>
      </c>
      <c r="C9" s="25">
        <f>+B9/$B$9</f>
        <v>1</v>
      </c>
      <c r="F9" s="1"/>
    </row>
    <row r="10" spans="1:6">
      <c r="A10" s="31"/>
      <c r="B10" s="31"/>
      <c r="C10" s="31"/>
    </row>
    <row r="11" spans="1:6">
      <c r="A11" s="32" t="s">
        <v>10</v>
      </c>
      <c r="B11" s="33"/>
      <c r="C11" s="33"/>
    </row>
    <row r="12" spans="1:6" ht="25.5">
      <c r="A12" s="20" t="s">
        <v>8</v>
      </c>
      <c r="B12" s="21" t="s">
        <v>7</v>
      </c>
      <c r="C12" s="22" t="s">
        <v>9</v>
      </c>
      <c r="F12" s="1"/>
    </row>
    <row r="13" spans="1:6">
      <c r="A13" s="23" t="s">
        <v>2</v>
      </c>
      <c r="B13" s="24">
        <v>13850743.799999999</v>
      </c>
      <c r="C13" s="25">
        <v>1</v>
      </c>
      <c r="E13" s="1"/>
    </row>
    <row r="14" spans="1:6">
      <c r="A14" s="26" t="s">
        <v>6</v>
      </c>
      <c r="B14" s="27">
        <f>SUM(B13:B13)</f>
        <v>13850743.799999999</v>
      </c>
      <c r="C14" s="25">
        <f t="shared" ref="C14" si="1">+B14/$B$14</f>
        <v>1</v>
      </c>
    </row>
    <row r="15" spans="1:6">
      <c r="A15" s="34"/>
      <c r="B15" s="35"/>
      <c r="C15" s="36"/>
      <c r="E15" s="1"/>
    </row>
    <row r="16" spans="1:6">
      <c r="A16" s="32" t="s">
        <v>0</v>
      </c>
      <c r="B16" s="33"/>
      <c r="C16" s="33"/>
    </row>
    <row r="17" spans="1:5" ht="25.5">
      <c r="A17" s="20" t="s">
        <v>8</v>
      </c>
      <c r="B17" s="21" t="s">
        <v>7</v>
      </c>
      <c r="C17" s="22" t="s">
        <v>9</v>
      </c>
    </row>
    <row r="18" spans="1:5">
      <c r="A18" s="23" t="s">
        <v>2</v>
      </c>
      <c r="B18" s="24">
        <v>4378854.32</v>
      </c>
      <c r="C18" s="25">
        <f>+B18/$B$21</f>
        <v>0.97357936310383419</v>
      </c>
    </row>
    <row r="19" spans="1:5">
      <c r="A19" s="23" t="s">
        <v>4</v>
      </c>
      <c r="B19" s="24">
        <v>100881.73</v>
      </c>
      <c r="C19" s="25">
        <f t="shared" ref="C19:C20" si="2">+B19/$B$21</f>
        <v>2.2429695821032235E-2</v>
      </c>
    </row>
    <row r="20" spans="1:5">
      <c r="A20" s="23" t="s">
        <v>3</v>
      </c>
      <c r="B20" s="24">
        <v>17950</v>
      </c>
      <c r="C20" s="25">
        <f t="shared" si="2"/>
        <v>3.9909410751335118E-3</v>
      </c>
    </row>
    <row r="21" spans="1:5">
      <c r="A21" s="26" t="s">
        <v>6</v>
      </c>
      <c r="B21" s="27">
        <f>SUM(B18:B20)</f>
        <v>4497686.0500000007</v>
      </c>
      <c r="C21" s="25">
        <f t="shared" ref="C21" si="3">+B21/$B$21</f>
        <v>1</v>
      </c>
      <c r="E21" s="1"/>
    </row>
    <row r="22" spans="1:5">
      <c r="A22" s="31"/>
      <c r="B22" s="31"/>
      <c r="C22" s="31"/>
      <c r="E22" s="42"/>
    </row>
    <row r="23" spans="1:5">
      <c r="A23" s="32" t="s">
        <v>23</v>
      </c>
      <c r="B23" s="33"/>
      <c r="C23" s="33"/>
      <c r="E23" s="43"/>
    </row>
    <row r="24" spans="1:5" ht="25.5">
      <c r="A24" s="20" t="s">
        <v>8</v>
      </c>
      <c r="B24" s="21" t="s">
        <v>7</v>
      </c>
      <c r="C24" s="22" t="s">
        <v>9</v>
      </c>
    </row>
    <row r="25" spans="1:5">
      <c r="A25" s="23" t="s">
        <v>2</v>
      </c>
      <c r="B25" s="41">
        <v>1597888.46</v>
      </c>
      <c r="C25" s="25">
        <f>+B25/$B$27</f>
        <v>0.76535311887216739</v>
      </c>
    </row>
    <row r="26" spans="1:5" ht="38.25">
      <c r="A26" s="54" t="s">
        <v>24</v>
      </c>
      <c r="B26" s="40">
        <v>489890.92</v>
      </c>
      <c r="C26" s="25">
        <f>+B26/$B$27</f>
        <v>0.23464688112783258</v>
      </c>
    </row>
    <row r="27" spans="1:5">
      <c r="A27" s="26" t="s">
        <v>6</v>
      </c>
      <c r="B27" s="27">
        <f>SUM(B25:B26)</f>
        <v>2087779.38</v>
      </c>
      <c r="C27" s="25">
        <f>+B27/B27</f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showGridLines="0" workbookViewId="0">
      <selection sqref="A1:C1"/>
    </sheetView>
  </sheetViews>
  <sheetFormatPr baseColWidth="10" defaultRowHeight="15"/>
  <cols>
    <col min="1" max="1" width="26" customWidth="1"/>
    <col min="2" max="2" width="14.5703125" customWidth="1"/>
    <col min="3" max="3" width="21.140625" customWidth="1"/>
    <col min="5" max="5" width="21.85546875" customWidth="1"/>
    <col min="6" max="6" width="27" bestFit="1" customWidth="1"/>
  </cols>
  <sheetData>
    <row r="1" spans="1:6" ht="54.75" customHeight="1">
      <c r="A1" s="55" t="s">
        <v>19</v>
      </c>
      <c r="B1" s="56"/>
      <c r="C1" s="57"/>
    </row>
    <row r="2" spans="1:6" s="50" customFormat="1" ht="15" customHeight="1">
      <c r="A2" s="48"/>
      <c r="B2" s="49"/>
      <c r="C2" s="49"/>
    </row>
    <row r="3" spans="1:6">
      <c r="A3" s="32" t="s">
        <v>15</v>
      </c>
      <c r="B3" s="33"/>
      <c r="C3" s="33"/>
    </row>
    <row r="4" spans="1:6" ht="25.5">
      <c r="A4" s="20" t="s">
        <v>8</v>
      </c>
      <c r="B4" s="21" t="s">
        <v>7</v>
      </c>
      <c r="C4" s="22" t="s">
        <v>9</v>
      </c>
      <c r="E4" s="1"/>
    </row>
    <row r="5" spans="1:6">
      <c r="A5" s="23" t="s">
        <v>2</v>
      </c>
      <c r="B5" s="24">
        <f>+B13+B20+B28</f>
        <v>23943036.919999998</v>
      </c>
      <c r="C5" s="25">
        <f>+B5/$B$9</f>
        <v>0.94494684621999869</v>
      </c>
      <c r="E5" s="1"/>
    </row>
    <row r="6" spans="1:6">
      <c r="A6" s="23" t="s">
        <v>4</v>
      </c>
      <c r="B6" s="24">
        <f>+B14+B21+B29</f>
        <v>200087.08</v>
      </c>
      <c r="C6" s="25">
        <f>+B6/$B$9</f>
        <v>7.8967282156857058E-3</v>
      </c>
      <c r="F6" s="1"/>
    </row>
    <row r="7" spans="1:6">
      <c r="A7" s="23" t="s">
        <v>3</v>
      </c>
      <c r="B7" s="24">
        <f>+B15+B22</f>
        <v>933936.16</v>
      </c>
      <c r="C7" s="25">
        <f>+B7/$B$9</f>
        <v>3.6859151656974357E-2</v>
      </c>
      <c r="F7" s="1"/>
    </row>
    <row r="8" spans="1:6" ht="38.25">
      <c r="A8" s="39" t="s">
        <v>21</v>
      </c>
      <c r="B8" s="24">
        <f>+B23</f>
        <v>260912.04</v>
      </c>
      <c r="C8" s="25">
        <f>+B8/$B$9</f>
        <v>1.0297273907341333E-2</v>
      </c>
      <c r="F8" s="1"/>
    </row>
    <row r="9" spans="1:6">
      <c r="A9" s="26" t="s">
        <v>6</v>
      </c>
      <c r="B9" s="27">
        <f>SUM(B5:B8)</f>
        <v>25337972.199999996</v>
      </c>
      <c r="C9" s="25">
        <f>+B9/$B$9</f>
        <v>1</v>
      </c>
      <c r="F9" s="1"/>
    </row>
    <row r="10" spans="1:6">
      <c r="A10" s="31"/>
      <c r="B10" s="31"/>
      <c r="C10" s="31"/>
    </row>
    <row r="11" spans="1:6">
      <c r="A11" s="32" t="s">
        <v>10</v>
      </c>
      <c r="B11" s="33"/>
      <c r="C11" s="33"/>
    </row>
    <row r="12" spans="1:6" ht="25.5">
      <c r="A12" s="20" t="s">
        <v>8</v>
      </c>
      <c r="B12" s="21" t="s">
        <v>7</v>
      </c>
      <c r="C12" s="22" t="s">
        <v>9</v>
      </c>
      <c r="F12" s="1"/>
    </row>
    <row r="13" spans="1:6">
      <c r="A13" s="23" t="s">
        <v>2</v>
      </c>
      <c r="B13" s="24">
        <v>15303457.1</v>
      </c>
      <c r="C13" s="25">
        <f>+B13/$B$16</f>
        <v>0.96307436966780435</v>
      </c>
      <c r="E13" s="1"/>
    </row>
    <row r="14" spans="1:6">
      <c r="A14" s="23" t="s">
        <v>4</v>
      </c>
      <c r="B14" s="24">
        <v>114891.18</v>
      </c>
      <c r="C14" s="25">
        <f t="shared" ref="C14:C16" si="0">+B14/$B$16</f>
        <v>7.2303107746085849E-3</v>
      </c>
    </row>
    <row r="15" spans="1:6">
      <c r="A15" s="23" t="s">
        <v>3</v>
      </c>
      <c r="B15" s="24">
        <v>471864.96</v>
      </c>
      <c r="C15" s="25">
        <f t="shared" si="0"/>
        <v>2.9695319557587009E-2</v>
      </c>
    </row>
    <row r="16" spans="1:6">
      <c r="A16" s="26" t="s">
        <v>6</v>
      </c>
      <c r="B16" s="27">
        <f>SUM(B13:B15)</f>
        <v>15890213.24</v>
      </c>
      <c r="C16" s="25">
        <f t="shared" si="0"/>
        <v>1</v>
      </c>
    </row>
    <row r="17" spans="1:5">
      <c r="A17" s="34"/>
      <c r="B17" s="35"/>
      <c r="C17" s="36"/>
    </row>
    <row r="18" spans="1:5">
      <c r="A18" s="32" t="s">
        <v>0</v>
      </c>
      <c r="B18" s="33"/>
      <c r="C18" s="33"/>
    </row>
    <row r="19" spans="1:5" ht="25.5">
      <c r="A19" s="20" t="s">
        <v>8</v>
      </c>
      <c r="B19" s="21" t="s">
        <v>7</v>
      </c>
      <c r="C19" s="22" t="s">
        <v>9</v>
      </c>
    </row>
    <row r="20" spans="1:5">
      <c r="A20" s="23" t="s">
        <v>2</v>
      </c>
      <c r="B20" s="24">
        <v>2496266.5300000003</v>
      </c>
      <c r="C20" s="25">
        <f>+B20/$B$24</f>
        <v>0.75827214450521274</v>
      </c>
    </row>
    <row r="21" spans="1:5">
      <c r="A21" s="23" t="s">
        <v>4</v>
      </c>
      <c r="B21" s="24">
        <v>72795.899999999994</v>
      </c>
      <c r="C21" s="25">
        <f t="shared" ref="C21:C24" si="1">+B21/$B$24</f>
        <v>2.2112664068843244E-2</v>
      </c>
    </row>
    <row r="22" spans="1:5">
      <c r="A22" s="23" t="s">
        <v>3</v>
      </c>
      <c r="B22" s="24">
        <v>462071.2</v>
      </c>
      <c r="C22" s="25">
        <f t="shared" si="1"/>
        <v>0.14035989968510976</v>
      </c>
    </row>
    <row r="23" spans="1:5" ht="38.25">
      <c r="A23" s="39" t="s">
        <v>21</v>
      </c>
      <c r="B23" s="24">
        <v>260912.04</v>
      </c>
      <c r="C23" s="25">
        <f t="shared" si="1"/>
        <v>7.9255291740834191E-2</v>
      </c>
    </row>
    <row r="24" spans="1:5">
      <c r="A24" s="26" t="s">
        <v>6</v>
      </c>
      <c r="B24" s="27">
        <f>SUM(B20:B23)</f>
        <v>3292045.6700000004</v>
      </c>
      <c r="C24" s="25">
        <f t="shared" si="1"/>
        <v>1</v>
      </c>
      <c r="E24" s="1"/>
    </row>
    <row r="25" spans="1:5">
      <c r="A25" s="31"/>
      <c r="B25" s="31"/>
      <c r="C25" s="31"/>
      <c r="E25" s="42"/>
    </row>
    <row r="26" spans="1:5">
      <c r="A26" s="32" t="s">
        <v>20</v>
      </c>
      <c r="B26" s="33"/>
      <c r="C26" s="33"/>
      <c r="E26" s="43"/>
    </row>
    <row r="27" spans="1:5" ht="25.5">
      <c r="A27" s="20" t="s">
        <v>8</v>
      </c>
      <c r="B27" s="21" t="s">
        <v>7</v>
      </c>
      <c r="C27" s="22" t="s">
        <v>9</v>
      </c>
    </row>
    <row r="28" spans="1:5">
      <c r="A28" s="23" t="s">
        <v>2</v>
      </c>
      <c r="B28" s="41">
        <v>6143313.29</v>
      </c>
      <c r="C28" s="25">
        <f>+B28/B30</f>
        <v>0.99798561118495499</v>
      </c>
    </row>
    <row r="29" spans="1:5">
      <c r="A29" s="23" t="s">
        <v>4</v>
      </c>
      <c r="B29" s="40">
        <v>12400</v>
      </c>
      <c r="C29" s="25">
        <f>+B29/B30</f>
        <v>2.014388815045023E-3</v>
      </c>
    </row>
    <row r="30" spans="1:5">
      <c r="A30" s="26" t="s">
        <v>6</v>
      </c>
      <c r="B30" s="27">
        <f>SUM(B28:B29)</f>
        <v>6155713.29</v>
      </c>
      <c r="C30" s="25">
        <f>+B30/B30</f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showGridLines="0" workbookViewId="0">
      <selection sqref="A1:C1"/>
    </sheetView>
  </sheetViews>
  <sheetFormatPr baseColWidth="10" defaultRowHeight="15"/>
  <cols>
    <col min="1" max="1" width="21.85546875" bestFit="1" customWidth="1"/>
    <col min="2" max="2" width="21.85546875" customWidth="1"/>
    <col min="3" max="3" width="24.140625" customWidth="1"/>
    <col min="5" max="5" width="20" bestFit="1" customWidth="1"/>
    <col min="6" max="6" width="23.42578125" bestFit="1" customWidth="1"/>
  </cols>
  <sheetData>
    <row r="1" spans="1:6" ht="59.25" customHeight="1">
      <c r="A1" s="55" t="s">
        <v>18</v>
      </c>
      <c r="B1" s="56"/>
      <c r="C1" s="57"/>
    </row>
    <row r="2" spans="1:6" s="50" customFormat="1" ht="15" customHeight="1">
      <c r="A2" s="51"/>
      <c r="B2" s="52"/>
      <c r="C2" s="52"/>
    </row>
    <row r="3" spans="1:6">
      <c r="A3" s="18" t="s">
        <v>15</v>
      </c>
      <c r="B3" s="13"/>
      <c r="C3" s="13"/>
    </row>
    <row r="4" spans="1:6" ht="25.5">
      <c r="A4" s="5" t="s">
        <v>8</v>
      </c>
      <c r="B4" s="6" t="s">
        <v>7</v>
      </c>
      <c r="C4" s="7" t="s">
        <v>9</v>
      </c>
    </row>
    <row r="5" spans="1:6">
      <c r="A5" s="16" t="s">
        <v>5</v>
      </c>
      <c r="B5" s="2">
        <f>+B13+B21+B27+B32</f>
        <v>3396540.67</v>
      </c>
      <c r="C5" s="8">
        <f>+B5/$B$9</f>
        <v>0.69674474251205287</v>
      </c>
    </row>
    <row r="6" spans="1:6">
      <c r="A6" s="16" t="s">
        <v>4</v>
      </c>
      <c r="B6" s="2">
        <f>+B14+B22</f>
        <v>774249.25</v>
      </c>
      <c r="C6" s="8">
        <f t="shared" ref="C6:C9" si="0">+B6/$B$9</f>
        <v>0.15882456497463346</v>
      </c>
    </row>
    <row r="7" spans="1:6">
      <c r="A7" s="16" t="s">
        <v>3</v>
      </c>
      <c r="B7" s="2">
        <f>+B15</f>
        <v>67868.460000000006</v>
      </c>
      <c r="C7" s="8">
        <f t="shared" si="0"/>
        <v>1.3922104070489334E-2</v>
      </c>
    </row>
    <row r="8" spans="1:6">
      <c r="A8" s="16" t="s">
        <v>13</v>
      </c>
      <c r="B8" s="2">
        <v>636212.52</v>
      </c>
      <c r="C8" s="8">
        <f t="shared" si="0"/>
        <v>0.1305085884428242</v>
      </c>
    </row>
    <row r="9" spans="1:6">
      <c r="A9" s="17" t="s">
        <v>6</v>
      </c>
      <c r="B9" s="9">
        <f>SUM(B5:B8)</f>
        <v>4874870.9000000004</v>
      </c>
      <c r="C9" s="8">
        <f t="shared" si="0"/>
        <v>1</v>
      </c>
    </row>
    <row r="11" spans="1:6">
      <c r="A11" s="18" t="s">
        <v>0</v>
      </c>
      <c r="B11" s="13"/>
      <c r="C11" s="13"/>
    </row>
    <row r="12" spans="1:6" ht="25.5">
      <c r="A12" s="5" t="s">
        <v>8</v>
      </c>
      <c r="B12" s="6" t="s">
        <v>7</v>
      </c>
      <c r="C12" s="7" t="s">
        <v>9</v>
      </c>
      <c r="F12" s="42"/>
    </row>
    <row r="13" spans="1:6">
      <c r="A13" s="16" t="s">
        <v>5</v>
      </c>
      <c r="B13" s="2">
        <v>959819.28</v>
      </c>
      <c r="C13" s="8">
        <f>+B13/$B$17</f>
        <v>0.50351373183887294</v>
      </c>
      <c r="F13" s="1"/>
    </row>
    <row r="14" spans="1:6">
      <c r="A14" s="16" t="s">
        <v>4</v>
      </c>
      <c r="B14" s="2">
        <v>242342.25</v>
      </c>
      <c r="C14" s="8">
        <f t="shared" ref="C14:C17" si="1">+B14/$B$17</f>
        <v>0.12713086017581257</v>
      </c>
      <c r="F14" s="43"/>
    </row>
    <row r="15" spans="1:6">
      <c r="A15" s="16" t="s">
        <v>3</v>
      </c>
      <c r="B15" s="2">
        <v>67868.460000000006</v>
      </c>
      <c r="C15" s="8">
        <f t="shared" si="1"/>
        <v>3.5603266449031189E-2</v>
      </c>
    </row>
    <row r="16" spans="1:6">
      <c r="A16" s="16" t="s">
        <v>13</v>
      </c>
      <c r="B16" s="2">
        <v>636212.52</v>
      </c>
      <c r="C16" s="8">
        <f t="shared" si="1"/>
        <v>0.33375214153628335</v>
      </c>
    </row>
    <row r="17" spans="1:7">
      <c r="A17" s="17" t="s">
        <v>6</v>
      </c>
      <c r="B17" s="9">
        <f>SUM(B13:B16)</f>
        <v>1906242.51</v>
      </c>
      <c r="C17" s="8">
        <f t="shared" si="1"/>
        <v>1</v>
      </c>
      <c r="E17" s="1"/>
      <c r="F17" s="1"/>
    </row>
    <row r="19" spans="1:7">
      <c r="A19" s="18" t="s">
        <v>10</v>
      </c>
      <c r="B19" s="13"/>
      <c r="C19" s="13"/>
      <c r="F19" s="1"/>
    </row>
    <row r="20" spans="1:7" ht="25.5">
      <c r="A20" s="5" t="s">
        <v>8</v>
      </c>
      <c r="B20" s="6" t="s">
        <v>7</v>
      </c>
      <c r="C20" s="7" t="s">
        <v>9</v>
      </c>
    </row>
    <row r="21" spans="1:7">
      <c r="A21" s="16" t="s">
        <v>12</v>
      </c>
      <c r="B21" s="19">
        <v>83000</v>
      </c>
      <c r="C21" s="8">
        <f>+B21/$B$23</f>
        <v>0.13497976116713584</v>
      </c>
      <c r="F21" s="1"/>
      <c r="G21" s="1"/>
    </row>
    <row r="22" spans="1:7">
      <c r="A22" s="16" t="s">
        <v>4</v>
      </c>
      <c r="B22" s="2">
        <v>531907</v>
      </c>
      <c r="C22" s="8">
        <f t="shared" ref="C22:C23" si="2">+B22/$B$23</f>
        <v>0.86502023883286416</v>
      </c>
      <c r="E22" s="42"/>
      <c r="F22" s="43"/>
    </row>
    <row r="23" spans="1:7">
      <c r="A23" s="17" t="s">
        <v>6</v>
      </c>
      <c r="B23" s="9">
        <f>SUM(B21:B22)</f>
        <v>614907</v>
      </c>
      <c r="C23" s="8">
        <f t="shared" si="2"/>
        <v>1</v>
      </c>
      <c r="F23" s="1"/>
    </row>
    <row r="24" spans="1:7">
      <c r="E24" s="1"/>
    </row>
    <row r="25" spans="1:7">
      <c r="A25" s="38" t="s">
        <v>14</v>
      </c>
      <c r="F25" s="1"/>
    </row>
    <row r="26" spans="1:7" ht="25.5">
      <c r="A26" s="5" t="s">
        <v>8</v>
      </c>
      <c r="B26" s="6" t="s">
        <v>7</v>
      </c>
      <c r="C26" s="7" t="s">
        <v>9</v>
      </c>
    </row>
    <row r="27" spans="1:7">
      <c r="A27" s="16" t="s">
        <v>12</v>
      </c>
      <c r="B27" s="19">
        <v>2210980.39</v>
      </c>
      <c r="C27" s="8">
        <f>+B27/$B$28</f>
        <v>1</v>
      </c>
    </row>
    <row r="28" spans="1:7">
      <c r="A28" s="17" t="s">
        <v>6</v>
      </c>
      <c r="B28" s="9">
        <f>SUM(B27:B27)</f>
        <v>2210980.39</v>
      </c>
      <c r="C28" s="8">
        <f>+B28/$B$28</f>
        <v>1</v>
      </c>
    </row>
    <row r="30" spans="1:7">
      <c r="A30" s="38" t="s">
        <v>1</v>
      </c>
    </row>
    <row r="31" spans="1:7" ht="25.5">
      <c r="A31" s="5" t="s">
        <v>8</v>
      </c>
      <c r="B31" s="6" t="s">
        <v>7</v>
      </c>
      <c r="C31" s="7" t="s">
        <v>9</v>
      </c>
    </row>
    <row r="32" spans="1:7">
      <c r="A32" s="16" t="s">
        <v>12</v>
      </c>
      <c r="B32" s="19">
        <v>142741</v>
      </c>
      <c r="C32" s="8">
        <f>+B32/$B$33</f>
        <v>1</v>
      </c>
    </row>
    <row r="33" spans="1:3">
      <c r="A33" s="17" t="s">
        <v>6</v>
      </c>
      <c r="B33" s="9">
        <f>SUM(B32:B32)</f>
        <v>142741</v>
      </c>
      <c r="C33" s="8">
        <f>+B33/$B$33</f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showGridLines="0" workbookViewId="0">
      <selection sqref="A1:C1"/>
    </sheetView>
  </sheetViews>
  <sheetFormatPr baseColWidth="10" defaultRowHeight="15"/>
  <cols>
    <col min="1" max="1" width="21.85546875" bestFit="1" customWidth="1"/>
    <col min="2" max="2" width="14.5703125" customWidth="1"/>
    <col min="3" max="3" width="24.28515625" customWidth="1"/>
    <col min="5" max="5" width="21.85546875" customWidth="1"/>
    <col min="6" max="6" width="27" bestFit="1" customWidth="1"/>
  </cols>
  <sheetData>
    <row r="1" spans="1:6" ht="66.75" customHeight="1">
      <c r="A1" s="55" t="s">
        <v>17</v>
      </c>
      <c r="B1" s="56"/>
      <c r="C1" s="57"/>
    </row>
    <row r="2" spans="1:6" s="50" customFormat="1" ht="15" customHeight="1">
      <c r="A2" s="51"/>
      <c r="B2" s="52"/>
      <c r="C2" s="52"/>
    </row>
    <row r="3" spans="1:6">
      <c r="A3" s="32" t="s">
        <v>15</v>
      </c>
      <c r="B3" s="33"/>
      <c r="C3" s="33"/>
    </row>
    <row r="4" spans="1:6" ht="25.5">
      <c r="A4" s="20" t="s">
        <v>8</v>
      </c>
      <c r="B4" s="21" t="s">
        <v>7</v>
      </c>
      <c r="C4" s="22" t="s">
        <v>9</v>
      </c>
      <c r="E4" s="1"/>
    </row>
    <row r="5" spans="1:6">
      <c r="A5" s="23" t="s">
        <v>12</v>
      </c>
      <c r="B5" s="24">
        <v>22084101.359999999</v>
      </c>
      <c r="C5" s="25">
        <f>+B5/$B$8</f>
        <v>0.97505195154414592</v>
      </c>
      <c r="E5" s="1"/>
    </row>
    <row r="6" spans="1:6">
      <c r="A6" s="23" t="s">
        <v>4</v>
      </c>
      <c r="B6" s="24">
        <v>254967.46</v>
      </c>
      <c r="C6" s="25">
        <f>+B6/$B$8</f>
        <v>1.1257262199653931E-2</v>
      </c>
      <c r="F6" s="1"/>
    </row>
    <row r="7" spans="1:6">
      <c r="A7" s="23" t="s">
        <v>3</v>
      </c>
      <c r="B7" s="24">
        <v>310084.71999999997</v>
      </c>
      <c r="C7" s="25">
        <f>+B7/$B$8</f>
        <v>1.3690786256200195E-2</v>
      </c>
      <c r="F7" s="1"/>
    </row>
    <row r="8" spans="1:6">
      <c r="A8" s="26" t="s">
        <v>6</v>
      </c>
      <c r="B8" s="27">
        <f>SUM(B5:B7)</f>
        <v>22649153.539999999</v>
      </c>
      <c r="C8" s="25">
        <f>+B8/$B$8</f>
        <v>1</v>
      </c>
      <c r="F8" s="1"/>
    </row>
    <row r="9" spans="1:6">
      <c r="A9" s="31"/>
      <c r="B9" s="31"/>
      <c r="C9" s="31"/>
      <c r="E9" s="42"/>
    </row>
    <row r="10" spans="1:6">
      <c r="A10" s="32" t="s">
        <v>10</v>
      </c>
      <c r="B10" s="33"/>
      <c r="C10" s="33"/>
      <c r="E10" s="1"/>
    </row>
    <row r="11" spans="1:6" ht="25.5">
      <c r="A11" s="20" t="s">
        <v>8</v>
      </c>
      <c r="B11" s="21" t="s">
        <v>7</v>
      </c>
      <c r="C11" s="22" t="s">
        <v>9</v>
      </c>
      <c r="E11" s="43"/>
      <c r="F11" s="1"/>
    </row>
    <row r="12" spans="1:6">
      <c r="A12" s="23" t="s">
        <v>12</v>
      </c>
      <c r="B12" s="24">
        <v>17700387.530000001</v>
      </c>
      <c r="C12" s="25">
        <f>+B12/$B$14</f>
        <v>0.99572841692724279</v>
      </c>
      <c r="E12" s="1"/>
    </row>
    <row r="13" spans="1:6">
      <c r="A13" s="23" t="s">
        <v>4</v>
      </c>
      <c r="B13" s="24">
        <v>75933.03</v>
      </c>
      <c r="C13" s="25">
        <f t="shared" ref="C13:C14" si="0">+B13/$B$14</f>
        <v>4.2715830727570988E-3</v>
      </c>
    </row>
    <row r="14" spans="1:6">
      <c r="A14" s="26" t="s">
        <v>6</v>
      </c>
      <c r="B14" s="27">
        <f>SUM(B12:B13)</f>
        <v>17776320.560000002</v>
      </c>
      <c r="C14" s="25">
        <f t="shared" si="0"/>
        <v>1</v>
      </c>
      <c r="E14" s="42"/>
    </row>
    <row r="15" spans="1:6">
      <c r="A15" s="34"/>
      <c r="B15" s="35"/>
      <c r="C15" s="36"/>
    </row>
    <row r="16" spans="1:6">
      <c r="A16" s="32" t="s">
        <v>0</v>
      </c>
      <c r="B16" s="33"/>
      <c r="C16" s="33"/>
      <c r="E16" s="44"/>
    </row>
    <row r="17" spans="1:6" ht="25.5">
      <c r="A17" s="20" t="s">
        <v>8</v>
      </c>
      <c r="B17" s="21" t="s">
        <v>7</v>
      </c>
      <c r="C17" s="22" t="s">
        <v>9</v>
      </c>
      <c r="F17" s="53"/>
    </row>
    <row r="18" spans="1:6">
      <c r="A18" s="23" t="s">
        <v>12</v>
      </c>
      <c r="B18" s="24">
        <v>2482964.09</v>
      </c>
      <c r="C18" s="25">
        <f>+B18/$B$21</f>
        <v>0.83542885225516084</v>
      </c>
    </row>
    <row r="19" spans="1:6">
      <c r="A19" s="23" t="s">
        <v>4</v>
      </c>
      <c r="B19" s="24">
        <v>179034.43</v>
      </c>
      <c r="C19" s="25">
        <f t="shared" ref="C19:C21" si="1">+B19/$B$21</f>
        <v>6.0238699774774807E-2</v>
      </c>
    </row>
    <row r="20" spans="1:6">
      <c r="A20" s="23" t="s">
        <v>3</v>
      </c>
      <c r="B20" s="24">
        <v>310084.71999999997</v>
      </c>
      <c r="C20" s="25">
        <f t="shared" si="1"/>
        <v>0.10433244797006425</v>
      </c>
    </row>
    <row r="21" spans="1:6">
      <c r="A21" s="26" t="s">
        <v>6</v>
      </c>
      <c r="B21" s="27">
        <f>SUM(B18:B20)</f>
        <v>2972083.24</v>
      </c>
      <c r="C21" s="25">
        <f t="shared" si="1"/>
        <v>1</v>
      </c>
    </row>
    <row r="22" spans="1:6">
      <c r="A22" s="31"/>
      <c r="B22" s="31"/>
      <c r="C22" s="31"/>
    </row>
    <row r="23" spans="1:6">
      <c r="A23" s="32" t="s">
        <v>1</v>
      </c>
      <c r="B23" s="33"/>
      <c r="C23" s="33"/>
    </row>
    <row r="24" spans="1:6" ht="25.5">
      <c r="A24" s="20" t="s">
        <v>8</v>
      </c>
      <c r="B24" s="21" t="s">
        <v>7</v>
      </c>
      <c r="C24" s="22" t="s">
        <v>9</v>
      </c>
    </row>
    <row r="25" spans="1:6">
      <c r="A25" s="23" t="s">
        <v>12</v>
      </c>
      <c r="B25" s="37">
        <v>1900749.74</v>
      </c>
      <c r="C25" s="25">
        <f>+B25/B26</f>
        <v>1</v>
      </c>
    </row>
    <row r="26" spans="1:6">
      <c r="A26" s="26" t="s">
        <v>6</v>
      </c>
      <c r="B26" s="27">
        <f>SUM(B24:B25)</f>
        <v>1900749.74</v>
      </c>
      <c r="C26" s="25">
        <f>+B26/B26</f>
        <v>1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showGridLines="0" workbookViewId="0">
      <selection sqref="A1:C21"/>
    </sheetView>
  </sheetViews>
  <sheetFormatPr baseColWidth="10" defaultRowHeight="15"/>
  <cols>
    <col min="1" max="1" width="21.85546875" bestFit="1" customWidth="1"/>
    <col min="2" max="2" width="23" bestFit="1" customWidth="1"/>
    <col min="3" max="3" width="24.42578125" customWidth="1"/>
    <col min="4" max="4" width="13" bestFit="1" customWidth="1"/>
    <col min="7" max="7" width="11.7109375" bestFit="1" customWidth="1"/>
  </cols>
  <sheetData>
    <row r="1" spans="1:8" ht="57" customHeight="1">
      <c r="A1" s="55" t="s">
        <v>16</v>
      </c>
      <c r="B1" s="56"/>
      <c r="C1" s="57"/>
    </row>
    <row r="2" spans="1:8" s="50" customFormat="1" ht="15" customHeight="1">
      <c r="A2" s="48"/>
      <c r="B2" s="49"/>
      <c r="C2" s="49"/>
    </row>
    <row r="3" spans="1:8">
      <c r="A3" s="15" t="s">
        <v>15</v>
      </c>
      <c r="B3" s="13"/>
      <c r="C3" s="13"/>
    </row>
    <row r="4" spans="1:8" ht="25.5">
      <c r="A4" s="20" t="s">
        <v>8</v>
      </c>
      <c r="B4" s="21" t="s">
        <v>7</v>
      </c>
      <c r="C4" s="22" t="s">
        <v>9</v>
      </c>
      <c r="D4" s="3"/>
    </row>
    <row r="5" spans="1:8">
      <c r="A5" s="23" t="s">
        <v>5</v>
      </c>
      <c r="B5" s="24">
        <v>4456298.8499999996</v>
      </c>
      <c r="C5" s="25">
        <f>+B5/$B$8</f>
        <v>0.86514387095070144</v>
      </c>
      <c r="D5" s="3"/>
    </row>
    <row r="6" spans="1:8">
      <c r="A6" s="23" t="s">
        <v>11</v>
      </c>
      <c r="B6" s="24">
        <v>184365</v>
      </c>
      <c r="C6" s="25">
        <f>+B6/$B$8</f>
        <v>3.5792538861666806E-2</v>
      </c>
      <c r="D6" s="3"/>
    </row>
    <row r="7" spans="1:8">
      <c r="A7" s="23" t="s">
        <v>3</v>
      </c>
      <c r="B7" s="24">
        <v>510270</v>
      </c>
      <c r="C7" s="25">
        <f>+B7/$B$8</f>
        <v>9.9063590187631709E-2</v>
      </c>
    </row>
    <row r="8" spans="1:8">
      <c r="A8" s="26" t="s">
        <v>6</v>
      </c>
      <c r="B8" s="27">
        <v>5150933.8499999996</v>
      </c>
      <c r="C8" s="25">
        <f>+B8/$B$8</f>
        <v>1</v>
      </c>
    </row>
    <row r="9" spans="1:8">
      <c r="A9" s="13"/>
      <c r="B9" s="14"/>
      <c r="C9" s="13"/>
      <c r="G9" s="42"/>
    </row>
    <row r="10" spans="1:8">
      <c r="A10" s="13"/>
      <c r="B10" s="13"/>
      <c r="C10" s="13"/>
      <c r="G10" s="1"/>
    </row>
    <row r="11" spans="1:8">
      <c r="A11" s="46" t="s">
        <v>10</v>
      </c>
      <c r="B11" s="33"/>
      <c r="C11" s="33"/>
      <c r="G11" s="43"/>
      <c r="H11" s="43"/>
    </row>
    <row r="12" spans="1:8" ht="25.5">
      <c r="A12" s="20" t="s">
        <v>8</v>
      </c>
      <c r="B12" s="21" t="s">
        <v>7</v>
      </c>
      <c r="C12" s="22" t="s">
        <v>9</v>
      </c>
      <c r="H12" s="45"/>
    </row>
    <row r="13" spans="1:8">
      <c r="A13" s="23" t="s">
        <v>5</v>
      </c>
      <c r="B13" s="28">
        <v>1510098</v>
      </c>
      <c r="C13" s="29">
        <f>+B13/B14</f>
        <v>1</v>
      </c>
    </row>
    <row r="14" spans="1:8">
      <c r="A14" s="26" t="s">
        <v>6</v>
      </c>
      <c r="B14" s="30">
        <f>SUBTOTAL(9,B13:B13)</f>
        <v>1510098</v>
      </c>
      <c r="C14" s="29">
        <f>+B14/B14</f>
        <v>1</v>
      </c>
    </row>
    <row r="15" spans="1:8">
      <c r="A15" s="13"/>
      <c r="B15" s="13"/>
      <c r="C15" s="13"/>
      <c r="G15" s="42"/>
    </row>
    <row r="16" spans="1:8">
      <c r="A16" s="10"/>
      <c r="B16" s="11"/>
      <c r="C16" s="12"/>
      <c r="G16" s="43"/>
    </row>
    <row r="17" spans="1:3">
      <c r="A17" s="47" t="s">
        <v>0</v>
      </c>
      <c r="B17" s="33"/>
      <c r="C17" s="33"/>
    </row>
    <row r="18" spans="1:3" ht="25.5">
      <c r="A18" s="20" t="s">
        <v>8</v>
      </c>
      <c r="B18" s="21" t="s">
        <v>7</v>
      </c>
      <c r="C18" s="22" t="s">
        <v>9</v>
      </c>
    </row>
    <row r="19" spans="1:3">
      <c r="A19" s="23" t="s">
        <v>12</v>
      </c>
      <c r="B19" s="24">
        <v>2946200.85</v>
      </c>
      <c r="C19" s="25">
        <f>+B19/$B$22</f>
        <v>0.80921001972665152</v>
      </c>
    </row>
    <row r="20" spans="1:3">
      <c r="A20" s="23" t="s">
        <v>4</v>
      </c>
      <c r="B20" s="24">
        <v>184365</v>
      </c>
      <c r="C20" s="25">
        <f t="shared" ref="C20:C22" si="0">+B20/$B$22</f>
        <v>5.0638097292960899E-2</v>
      </c>
    </row>
    <row r="21" spans="1:3">
      <c r="A21" s="23" t="s">
        <v>3</v>
      </c>
      <c r="B21" s="24">
        <v>510270</v>
      </c>
      <c r="C21" s="25">
        <f t="shared" si="0"/>
        <v>0.14015188298038758</v>
      </c>
    </row>
    <row r="22" spans="1:3">
      <c r="A22" s="26" t="s">
        <v>6</v>
      </c>
      <c r="B22" s="27">
        <f>SUBTOTAL(9,B19:B21)</f>
        <v>3640835.85</v>
      </c>
      <c r="C22" s="25">
        <f t="shared" si="0"/>
        <v>1</v>
      </c>
    </row>
    <row r="28" spans="1:3">
      <c r="B28" s="4"/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 </vt:lpstr>
      <vt:lpstr>2021</vt:lpstr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2026-04-21T11:37:10Z</dcterms:modified>
</cp:coreProperties>
</file>