
<file path=[Content_Types].xml><?xml version="1.0" encoding="utf-8"?>
<Types xmlns="http://schemas.openxmlformats.org/package/2006/content-types">
  <Default Extension="bin" ContentType="application/vnd.openxmlformats-officedocument.spreadsheetml.printerSettings"/>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00" yWindow="255" windowWidth="13005" windowHeight="12375" tabRatio="909" activeTab="10"/>
  </bookViews>
  <sheets>
    <sheet name="1.-2. Balance Ajustado" sheetId="36" r:id="rId1"/>
    <sheet name="3. P y G PRESENTACION" sheetId="1" r:id="rId2"/>
    <sheet name="4. Flujos de Tesorería" sheetId="23" r:id="rId3"/>
    <sheet name="5. Anexo inversiones" sheetId="30" r:id="rId4"/>
    <sheet name="6. Actuación, inversiones y Fin" sheetId="29" r:id="rId5"/>
    <sheet name="7. Indicadores" sheetId="27" r:id="rId6"/>
    <sheet name="8. Financiación de actividades" sheetId="28" r:id="rId7"/>
    <sheet name="9.  Memoria" sheetId="31" r:id="rId8"/>
    <sheet name="12.- estado deuda" sheetId="34" r:id="rId9"/>
    <sheet name="13.subvenc." sheetId="33" r:id="rId10"/>
    <sheet name="14. plantillas y retrib." sheetId="32" r:id="rId11"/>
  </sheets>
  <definedNames>
    <definedName name="_xlnm._FilterDatabase" localSheetId="1" hidden="1">'3. P y G PRESENTACION'!#REF!</definedName>
    <definedName name="_xlnm._FilterDatabase" localSheetId="3" hidden="1">'5. Anexo inversiones'!$V$9:$AA$31</definedName>
    <definedName name="_xlnm._FilterDatabase" localSheetId="4" hidden="1">'6. Actuación, inversiones y Fin'!$I$10:$I$28</definedName>
    <definedName name="_xlnm.Print_Area" localSheetId="0">'1.-2. Balance Ajustado'!$A$2:$C$103</definedName>
    <definedName name="_xlnm.Print_Area" localSheetId="8">'12.- estado deuda'!$A$1:$J$65</definedName>
    <definedName name="_xlnm.Print_Area" localSheetId="9">'13.subvenc.'!$A$1:$H$49</definedName>
    <definedName name="_xlnm.Print_Area" localSheetId="10">'14. plantillas y retrib.'!$A$1:$I$48</definedName>
    <definedName name="_xlnm.Print_Area" localSheetId="1">'3. P y G PRESENTACION'!$A$1:$C$77</definedName>
    <definedName name="_xlnm.Print_Area" localSheetId="2">'4. Flujos de Tesorería'!$A$1:$D$85</definedName>
    <definedName name="_xlnm.Print_Area" localSheetId="3">'5. Anexo inversiones'!$A$1:$R$31</definedName>
    <definedName name="_xlnm.Print_Area" localSheetId="4">'6. Actuación, inversiones y Fin'!$A$1:$I$32</definedName>
    <definedName name="_xlnm.Print_Area" localSheetId="5">'7. Indicadores'!$A$1:$C$86</definedName>
    <definedName name="_xlnm.Print_Area" localSheetId="6">'8. Financiación de actividades'!$A$1:$H$22</definedName>
    <definedName name="_xlnm.Print_Area" localSheetId="7">'9.  Memoria'!$A$1:$I$22</definedName>
    <definedName name="_xlnm.Print_Titles" localSheetId="8">'12.- estado deuda'!$2:$12</definedName>
    <definedName name="_xlnm.Print_Titles" localSheetId="1">'3. P y G PRESENTACION'!$2:$9</definedName>
  </definedNames>
  <calcPr calcId="125725"/>
</workbook>
</file>

<file path=xl/calcChain.xml><?xml version="1.0" encoding="utf-8"?>
<calcChain xmlns="http://schemas.openxmlformats.org/spreadsheetml/2006/main">
  <c r="G28" i="29"/>
  <c r="R28" i="30"/>
  <c r="Q28"/>
  <c r="P28"/>
  <c r="O28"/>
  <c r="N28"/>
  <c r="M28"/>
  <c r="L28"/>
  <c r="K28"/>
  <c r="J28"/>
  <c r="H28"/>
  <c r="H28" i="29" l="1"/>
  <c r="E28" l="1"/>
  <c r="E38" i="32" l="1"/>
  <c r="B38"/>
  <c r="C38"/>
  <c r="D38"/>
  <c r="C10" i="36" l="1"/>
  <c r="B10"/>
  <c r="C4"/>
  <c r="H4" i="28" s="1"/>
  <c r="A7" s="1"/>
  <c r="B53" i="36"/>
  <c r="C10" i="27" l="1"/>
  <c r="B10"/>
  <c r="Q4" i="30"/>
  <c r="N9" s="1"/>
  <c r="O9" s="1"/>
  <c r="P9" s="1"/>
  <c r="Q9" s="1"/>
  <c r="D4" i="23"/>
  <c r="C50" i="36"/>
  <c r="B56"/>
  <c r="I4" i="31"/>
  <c r="A8" s="1"/>
  <c r="I4" i="32"/>
  <c r="D9" i="23"/>
  <c r="J4" i="34"/>
  <c r="H4" i="33"/>
  <c r="C56" i="36"/>
  <c r="C9" i="23"/>
  <c r="C4" i="27"/>
  <c r="I9" i="30" l="1"/>
  <c r="J9" s="1"/>
  <c r="K9" s="1"/>
  <c r="L9" s="1"/>
  <c r="H8"/>
  <c r="N8"/>
  <c r="I4" i="29"/>
  <c r="A7" s="1"/>
  <c r="A9" i="31"/>
  <c r="C10" i="34"/>
  <c r="E10"/>
  <c r="I10"/>
  <c r="I28" i="29" l="1"/>
  <c r="F38" i="32" l="1"/>
  <c r="F23"/>
  <c r="A13" i="30"/>
  <c r="C75" i="27"/>
  <c r="B75"/>
  <c r="A17" i="30" l="1"/>
  <c r="A16"/>
  <c r="A14"/>
  <c r="A25"/>
  <c r="A11"/>
  <c r="A26"/>
  <c r="A22"/>
  <c r="A19"/>
  <c r="A15"/>
  <c r="A27"/>
  <c r="A24"/>
  <c r="A20"/>
  <c r="A18"/>
  <c r="A21"/>
  <c r="G38" i="32" l="1"/>
  <c r="B46" l="1"/>
  <c r="F25" l="1"/>
  <c r="B34" i="1" l="1"/>
  <c r="C54"/>
  <c r="B54"/>
  <c r="B62"/>
  <c r="C62"/>
  <c r="B58"/>
  <c r="B70" l="1"/>
  <c r="C25" l="1"/>
  <c r="C40" l="1"/>
  <c r="B16" l="1"/>
  <c r="C16"/>
  <c r="C34" l="1"/>
  <c r="B25"/>
  <c r="C22"/>
  <c r="B22"/>
  <c r="C11" l="1"/>
  <c r="B11"/>
  <c r="B40"/>
  <c r="B29" l="1"/>
  <c r="B57" l="1"/>
  <c r="B71" l="1"/>
  <c r="C29"/>
  <c r="B73" l="1"/>
  <c r="C57"/>
  <c r="B76" l="1"/>
  <c r="C58" l="1"/>
  <c r="C70" l="1"/>
  <c r="C71" l="1"/>
  <c r="C73" l="1"/>
  <c r="C76" l="1"/>
  <c r="G28" i="30" l="1"/>
  <c r="I28"/>
  <c r="C28" i="29" l="1"/>
  <c r="F28"/>
  <c r="D28" l="1"/>
  <c r="C71" i="36" l="1"/>
  <c r="C30"/>
  <c r="C21"/>
  <c r="C91"/>
  <c r="C87"/>
  <c r="C38"/>
  <c r="C75"/>
  <c r="C12"/>
  <c r="C17"/>
  <c r="C35"/>
  <c r="C29" l="1"/>
  <c r="B21"/>
  <c r="B17"/>
  <c r="B71"/>
  <c r="B87"/>
  <c r="B35"/>
  <c r="C70"/>
  <c r="B30"/>
  <c r="B75"/>
  <c r="C11"/>
  <c r="B12"/>
  <c r="B38"/>
  <c r="B91"/>
  <c r="B29" l="1"/>
  <c r="B70"/>
  <c r="B11"/>
  <c r="C58" l="1"/>
  <c r="C57" l="1"/>
  <c r="C97" l="1"/>
  <c r="B97" l="1"/>
  <c r="C85"/>
  <c r="C102" s="1"/>
  <c r="C28"/>
  <c r="B58"/>
  <c r="B85" l="1"/>
  <c r="B57"/>
  <c r="C46"/>
  <c r="B28"/>
  <c r="B46" l="1"/>
  <c r="B102"/>
</calcChain>
</file>

<file path=xl/sharedStrings.xml><?xml version="1.0" encoding="utf-8"?>
<sst xmlns="http://schemas.openxmlformats.org/spreadsheetml/2006/main" count="630" uniqueCount="497">
  <si>
    <t>SOCIEDADES MUNICIPALES.-  ficha nº 3</t>
  </si>
  <si>
    <t>PRESUPUESTO GENERAL DEL EXCMO.</t>
  </si>
  <si>
    <t>EJERCICIO</t>
  </si>
  <si>
    <t xml:space="preserve"> AYUNTAMIENTO DE LAS PALMAS DE GRAN CANARIA</t>
  </si>
  <si>
    <t>Sociedad: Guaguas Municipales, S. A.</t>
  </si>
  <si>
    <t>NIF: A35092683</t>
  </si>
  <si>
    <t>CUENTA DE PÉRDIDAS Y GANANCIAS</t>
  </si>
  <si>
    <t>(Importe en  €)</t>
  </si>
  <si>
    <r>
      <t xml:space="preserve">A) </t>
    </r>
    <r>
      <rPr>
        <b/>
        <sz val="11"/>
        <color indexed="8"/>
        <rFont val="Calibri"/>
        <family val="2"/>
      </rPr>
      <t xml:space="preserve"> OPERACIONES CONTINUADAS</t>
    </r>
  </si>
  <si>
    <t>1.  Importe neto de la cifra de negocios</t>
  </si>
  <si>
    <t>Importe total por prestación servicios (Cta. 705 + 708)</t>
  </si>
  <si>
    <t>Importe total por subvenciones tarifarias (cta. 705)</t>
  </si>
  <si>
    <t>2. Variaciones de existencias de productos terminados y en curso de fabricación</t>
  </si>
  <si>
    <t>3. Trabajos realizados por la empresa para su activo</t>
  </si>
  <si>
    <t>4. Aprovisionamientos</t>
  </si>
  <si>
    <t>a) Consumo de mercaderías (Cta. 600)</t>
  </si>
  <si>
    <t>b) b. 1) Consumo de materias primas y otras materias consumibles (Cta. 602)</t>
  </si>
  <si>
    <t>b) b. 2) Devolución impuesto gasoil  (Cta. 602)</t>
  </si>
  <si>
    <t>c) Trabajos realizados por otras empresas (Cta. 607)</t>
  </si>
  <si>
    <t>d) Deterioro de mercad, materias primas y otros aprovisionamientos</t>
  </si>
  <si>
    <t>5. Otros ingresos de explotación</t>
  </si>
  <si>
    <t>a) Ingresos accesorios y otros de gestión corriente (Subgrupo 75)</t>
  </si>
  <si>
    <t>b) Subvenciones de explotación incorporadas al resultado del ejercicio (Cta. 740)</t>
  </si>
  <si>
    <t>6.  Gastos de personal</t>
  </si>
  <si>
    <t>a) Sueldos, salarios y asimilados</t>
  </si>
  <si>
    <t>b) Cargas sociales</t>
  </si>
  <si>
    <t>c) Provisiones</t>
  </si>
  <si>
    <t>7.  Otros gastos de explotación</t>
  </si>
  <si>
    <t>a) Servicios exteriores</t>
  </si>
  <si>
    <t>b) Tributos</t>
  </si>
  <si>
    <t>c) Pérdidas, deterioro y variación de prov. por operaciones comerciales</t>
  </si>
  <si>
    <t>d) Otros gastos de gestión corriente</t>
  </si>
  <si>
    <t>8. Amortización del inmovilizado</t>
  </si>
  <si>
    <t>a) Amortización del inmovilizado intangible</t>
  </si>
  <si>
    <t>b) Amortización del inmovilizado material</t>
  </si>
  <si>
    <t>c) Amortización de las inversiones inmobiliarias</t>
  </si>
  <si>
    <t>9. Imputación de subvenciones de inmovilizado no financiero y otras</t>
  </si>
  <si>
    <t>10. Exceso de provisiones</t>
  </si>
  <si>
    <t>11. Deterioro y resultado por enajenaciones del inmovilizado</t>
  </si>
  <si>
    <t>a) Deterioros y pérdidas</t>
  </si>
  <si>
    <t>Del inmovilizado intangible</t>
  </si>
  <si>
    <t>Del inmovilizado material</t>
  </si>
  <si>
    <t>De las inversiones financieras</t>
  </si>
  <si>
    <t>b) Resultados por enajenaciones y otras</t>
  </si>
  <si>
    <t>12. Diferencias negativas en combinaciones de negocios</t>
  </si>
  <si>
    <t>12a. Subvenciones concedidas y transferencias realizadas por la entidad</t>
  </si>
  <si>
    <t xml:space="preserve">  -al sector público local de carácter administrativo</t>
  </si>
  <si>
    <t xml:space="preserve">  -al sector público local de carácter empresarial o fundacional</t>
  </si>
  <si>
    <t xml:space="preserve">  -a otros</t>
  </si>
  <si>
    <t>13.  Otros resultados</t>
  </si>
  <si>
    <t xml:space="preserve">  Gastos excepcionales</t>
  </si>
  <si>
    <t xml:space="preserve">  Ingresos excepcionales</t>
  </si>
  <si>
    <t>A.1)  RESULTADO DE EXPLOTACIÓN (1+2+3+4+5+6+7+8+9+10+11+12+12a+13)</t>
  </si>
  <si>
    <t>14. Ingresos financieros</t>
  </si>
  <si>
    <t>a) De participaciones en instrumentos de patrimonio</t>
  </si>
  <si>
    <t>b) De valores negociables y otros instrumentos financieros</t>
  </si>
  <si>
    <t>c) Imputación de subvenciones, donaciones y legados de carácter financiero</t>
  </si>
  <si>
    <t>15. Gastos financieros</t>
  </si>
  <si>
    <t>a) Por deudas con empresas del grupo y asociadas</t>
  </si>
  <si>
    <t>b) Por deudas con terceros</t>
  </si>
  <si>
    <t>c) Por actualización de provisiones</t>
  </si>
  <si>
    <t>16. Variación de valor razonable en instrumentos financieros</t>
  </si>
  <si>
    <t>17. Diferencias de cambio</t>
  </si>
  <si>
    <t>18. Deterioro y resultado por enajenaciones de instrumentos financieros</t>
  </si>
  <si>
    <t>19. Otros ingresos y gastos de carácter financiero</t>
  </si>
  <si>
    <t>20. Impuestos sobre beneficios</t>
  </si>
  <si>
    <t>B)  OPERACIONES INTERRUMPIDAS</t>
  </si>
  <si>
    <t>21. Resultado del ejercicio procedente de operaciones interrumpidas neto de impuestos</t>
  </si>
  <si>
    <t>A.5)  RESULTADO DEL EJERCICIO</t>
  </si>
  <si>
    <t>Concepto</t>
  </si>
  <si>
    <t>TOTAL</t>
  </si>
  <si>
    <t>SUBVENCIONES EN CAPITAL</t>
  </si>
  <si>
    <r>
      <t xml:space="preserve">A.4)  </t>
    </r>
    <r>
      <rPr>
        <b/>
        <sz val="10"/>
        <rFont val="Calibri"/>
        <family val="2"/>
      </rPr>
      <t>RESULTADO DEL EJERCICIO PROCEDCEDENTE DE OPERACIONES CONTINUADAS (A.3+20)</t>
    </r>
  </si>
  <si>
    <r>
      <t xml:space="preserve">A.2)  </t>
    </r>
    <r>
      <rPr>
        <b/>
        <sz val="10"/>
        <rFont val="Calibri"/>
        <family val="2"/>
      </rPr>
      <t>RESULTADO FINANCIERO (14+15+16+17+18+19)</t>
    </r>
  </si>
  <si>
    <r>
      <t xml:space="preserve">A.3)  </t>
    </r>
    <r>
      <rPr>
        <b/>
        <sz val="10"/>
        <rFont val="Calibri"/>
        <family val="2"/>
      </rPr>
      <t>RESULTADO ANTES DE IMPUESTOS (A.1+A.2)</t>
    </r>
  </si>
  <si>
    <t>AYUNTAMIENTO DE LAS PALMAS DE GRAN CANARIA</t>
  </si>
  <si>
    <t>OTRAS SUBVENCIONES A ENTES PUBLICOS SOCIEDADES MERCANTILES DEL AYUNTAMIENTO (APORTACION AL DEFICIT DE EXPLOTACION FUERA DEL CONTRATO PROGRAMA)</t>
  </si>
  <si>
    <t>Resto</t>
  </si>
  <si>
    <t>ACTIVO</t>
  </si>
  <si>
    <t>A) ACTIVO NO CORRIENTE</t>
  </si>
  <si>
    <t> I. Inmovilizado intangible</t>
  </si>
  <si>
    <t>Desarrollo</t>
  </si>
  <si>
    <t>Aplicaciones informáticas</t>
  </si>
  <si>
    <t>Anticipos</t>
  </si>
  <si>
    <t>Resto del inmovilizado intangible</t>
  </si>
  <si>
    <t> II. Inmovilizado material</t>
  </si>
  <si>
    <t>Terrenos y construcciones</t>
  </si>
  <si>
    <t>Resto del inmovilizado material</t>
  </si>
  <si>
    <t> III. Inversiones inmobiliarias</t>
  </si>
  <si>
    <t>Terrenos</t>
  </si>
  <si>
    <t>Construcciones</t>
  </si>
  <si>
    <t> IV. Inversiones en empresas del grupo y asociadas a largo plazo</t>
  </si>
  <si>
    <t> V. Inversiones financieras a largo plazo</t>
  </si>
  <si>
    <t> VI. Activos por impuesto diferido</t>
  </si>
  <si>
    <t> VII. Deudores comerciales no corrientes</t>
  </si>
  <si>
    <t>B) ACTIVO CORRIENTE</t>
  </si>
  <si>
    <t> I. Activos no corrientes mantenidos para la venta</t>
  </si>
  <si>
    <t>Inmovilizado</t>
  </si>
  <si>
    <t>Resto del inmovilizado</t>
  </si>
  <si>
    <t>Inversiones financieras</t>
  </si>
  <si>
    <t>Existencias y otros activos</t>
  </si>
  <si>
    <t> II. Existencias</t>
  </si>
  <si>
    <t>Existencias</t>
  </si>
  <si>
    <t> III. Deudores comerciales y otras cuentas a cobrar</t>
  </si>
  <si>
    <t xml:space="preserve">Clientes por ventas y prestaciones de servicios </t>
  </si>
  <si>
    <t>Accionistas (socios) por desembolsos exigidos</t>
  </si>
  <si>
    <t xml:space="preserve">Otros deudores </t>
  </si>
  <si>
    <t> IV. Inversiones en empresas del grupo y asociadas a corto plazo</t>
  </si>
  <si>
    <t> V. Inversiones financieras a corto plazo</t>
  </si>
  <si>
    <t> VI. Periodificaciones a corto plazo</t>
  </si>
  <si>
    <t> VII. Efectivo y otros activos líquidos equivalentes</t>
  </si>
  <si>
    <t>TOTAL ACTIVO (A+B)</t>
  </si>
  <si>
    <t>PATRIMONIO NETO Y PASIVO</t>
  </si>
  <si>
    <t>A) PATRIMONIO NETO</t>
  </si>
  <si>
    <t>A-1) Fondos propios</t>
  </si>
  <si>
    <t xml:space="preserve">I. Capital </t>
  </si>
  <si>
    <t>II. Prima de emisión</t>
  </si>
  <si>
    <t>III. Reservas</t>
  </si>
  <si>
    <t>IV. (Acciones y participaciones en patrimonio propias)</t>
  </si>
  <si>
    <t>V. Resultado de ejercicios anteriores</t>
  </si>
  <si>
    <t>VI. Otras aportaciones de socios</t>
  </si>
  <si>
    <t>VII. Resultado del ejercicio</t>
  </si>
  <si>
    <t>VIII. (Dividendo a cuenta)</t>
  </si>
  <si>
    <t>IX. Otros instrumentos de patrimonio neto</t>
  </si>
  <si>
    <t>A-2) Ajustes por cambio de valor</t>
  </si>
  <si>
    <t>A-3) Subvenciones, donaciones y legados recibidos</t>
  </si>
  <si>
    <t>B) PASIVO NO CORRIENTE</t>
  </si>
  <si>
    <t>I. Provisiones a largo plazo</t>
  </si>
  <si>
    <t>Provisión por retribuciones al personal</t>
  </si>
  <si>
    <t>Provisión por desmantelamiento, retiro o rehabilitación del inmovilizado</t>
  </si>
  <si>
    <t>Otras provisiones</t>
  </si>
  <si>
    <t>II. Deudas a largo plazo</t>
  </si>
  <si>
    <t>Obligaciones y otros valores negociables</t>
  </si>
  <si>
    <t>Deudas con entidades de crédito</t>
  </si>
  <si>
    <t xml:space="preserve"> Acreedores por arrendamiento financiero</t>
  </si>
  <si>
    <t>Otras deudas a largo plazo</t>
  </si>
  <si>
    <t>III. Deudas con empresas del grupo y asociadas a largo plazo</t>
  </si>
  <si>
    <t>IV. Pasivos por impuesto diferido</t>
  </si>
  <si>
    <t>V. Periodificaciones a largo plazo</t>
  </si>
  <si>
    <t>VI. Acreedores comerciales no corrientes</t>
  </si>
  <si>
    <t>VII. Deuda con características especiales a largo plazo</t>
  </si>
  <si>
    <t>C) PASIVO CORRIENTE</t>
  </si>
  <si>
    <t>I. Pasivos vinculados con activos no corrientes mantenidos para la venta</t>
  </si>
  <si>
    <t>II. Provisiones a corto plazo</t>
  </si>
  <si>
    <t>III. Deudas a corto plazo</t>
  </si>
  <si>
    <t>Acreedores por arrendamiento financiero</t>
  </si>
  <si>
    <t>Otras deudas a corto plazo</t>
  </si>
  <si>
    <t>IV. Deudas con empresas del grupo y asociadas a corto plazo</t>
  </si>
  <si>
    <t>V. Acreedores comerciales y otras cuentas a pagar</t>
  </si>
  <si>
    <t>Proveedores</t>
  </si>
  <si>
    <t>Otros acreedores</t>
  </si>
  <si>
    <t>VI. Periodificaciones a corto plazo</t>
  </si>
  <si>
    <t>VII.  Deuda con características especiales a corto plazo</t>
  </si>
  <si>
    <t>TOTAL PATRIMONIO NETO Y PASIVO (A+B+C)</t>
  </si>
  <si>
    <t>1. Resultado del ejercicio antes de impuestos</t>
  </si>
  <si>
    <t>2. Ajustes del resultado</t>
  </si>
  <si>
    <t xml:space="preserve">   a) Amortización del inmovilizado (+)</t>
  </si>
  <si>
    <t xml:space="preserve">   b) Correcciones valorativas por deterioro (+/-)</t>
  </si>
  <si>
    <t xml:space="preserve">   c) Variación de provisiones (+/-)</t>
  </si>
  <si>
    <t xml:space="preserve">   d) Imputación de subvenciones (-)</t>
  </si>
  <si>
    <t xml:space="preserve">   e) Resultados por bajas y enajenaciones del inmovilizado (+/-)</t>
  </si>
  <si>
    <t xml:space="preserve">   f) Resultados por bajas y enajenaciones de instrumentos financieros (+/-)</t>
  </si>
  <si>
    <t xml:space="preserve">   g) Ingresos financieros (-)</t>
  </si>
  <si>
    <t xml:space="preserve">   h) Gastos financieros (+)</t>
  </si>
  <si>
    <t xml:space="preserve">   i) Diferencias de cambio (+/-)</t>
  </si>
  <si>
    <t xml:space="preserve">   j) Diferencias de cambio (+/-)</t>
  </si>
  <si>
    <t xml:space="preserve">   k) Otros ingresos y gastos (+/-)</t>
  </si>
  <si>
    <t>3. Cambios en el capital corriente</t>
  </si>
  <si>
    <t xml:space="preserve">   a) Existencias  (+/-)</t>
  </si>
  <si>
    <t xml:space="preserve">   b) Deudores y otras cuentas para cobrar  (+/-)</t>
  </si>
  <si>
    <t xml:space="preserve">   c) Otros activos corrientes (+/-)</t>
  </si>
  <si>
    <t xml:space="preserve">   d) Acreedores y otras cuentas para pagar (+/-)</t>
  </si>
  <si>
    <t xml:space="preserve">   e) Otros pasivos corrientes (+/-)</t>
  </si>
  <si>
    <t xml:space="preserve">    f)  Otros activos y pasivos no corrientes (+/-)</t>
  </si>
  <si>
    <t>4. Otros flujos de efectivo de las actividades  de explotación</t>
  </si>
  <si>
    <t xml:space="preserve">   a) Pagos de intereses  (-)</t>
  </si>
  <si>
    <t xml:space="preserve">   b) Cobros de dividendos  (+)</t>
  </si>
  <si>
    <t xml:space="preserve">   c) Cobros de intereses  (+)</t>
  </si>
  <si>
    <t xml:space="preserve">   d) Cobros (pagos) por impuesto sobre beneficios  (+/-)</t>
  </si>
  <si>
    <t xml:space="preserve">   e) Otros pagos (cobros) (-/+)</t>
  </si>
  <si>
    <t>5. Flujos de efectivo de las actividades de explotación (1+2+3+4)</t>
  </si>
  <si>
    <t>B) FLUJOS DE EFECTIVO DE LAS ACTIVIDADES DE INVERSIÓN</t>
  </si>
  <si>
    <t>6. Pagos por inversiones (-)</t>
  </si>
  <si>
    <t xml:space="preserve">   a) Empresas del grupo y asociadas</t>
  </si>
  <si>
    <t xml:space="preserve">   b) Inmovilizado intangible</t>
  </si>
  <si>
    <t xml:space="preserve">   c) Inmovilizado material</t>
  </si>
  <si>
    <t xml:space="preserve">   d) Inversiones inmobiliarias</t>
  </si>
  <si>
    <t xml:space="preserve">   e) Otros activos financieros</t>
  </si>
  <si>
    <t xml:space="preserve">   f) Activos no corrientes mantenidos para venta</t>
  </si>
  <si>
    <t xml:space="preserve">   g) Unidad de negocio</t>
  </si>
  <si>
    <t xml:space="preserve">   h) Otros activos</t>
  </si>
  <si>
    <t>7. Cobros por desinversiones (+)</t>
  </si>
  <si>
    <t>8. Flujos de efectivo de las actividades de inversión (6+7)</t>
  </si>
  <si>
    <t>C) FLUJOS DE EFECTIVO DE LAS ACTIVIDADES DE FINANCIACIÓN</t>
  </si>
  <si>
    <t>9. Cobros y pagos por instrumentos de patrimonio</t>
  </si>
  <si>
    <t xml:space="preserve">   a) Emisión de instrumentos de patrimonio (+)</t>
  </si>
  <si>
    <t xml:space="preserve">   b) Amortización de instrumentos de patrimonio (-)</t>
  </si>
  <si>
    <t xml:space="preserve">   c) Adquisición de instrumentos de patrimonio propio (-)</t>
  </si>
  <si>
    <t xml:space="preserve">   d) Enajenación de instrumentos de patrimonio propio (+)</t>
  </si>
  <si>
    <t xml:space="preserve">   e) Subvenciones, donaciones y legados recibidos (+)</t>
  </si>
  <si>
    <t>10. Cobros y pagos por instrumentos de pasivo financiero</t>
  </si>
  <si>
    <t xml:space="preserve">   a) Emisión</t>
  </si>
  <si>
    <t xml:space="preserve">       1. Obligaciones y otros valores negociables (+)</t>
  </si>
  <si>
    <t xml:space="preserve">       2. Deudas con entidades de crédito (+)</t>
  </si>
  <si>
    <t xml:space="preserve">       3. Deudas con empresas del grupo y asociadas  (+)</t>
  </si>
  <si>
    <t xml:space="preserve">       4. Deudas con características especiales  (+)</t>
  </si>
  <si>
    <t xml:space="preserve">       5. Otras deudas  (+)</t>
  </si>
  <si>
    <t xml:space="preserve">   b) devolución y amortización de</t>
  </si>
  <si>
    <t xml:space="preserve">       1. Obligaciones y otros valores negociables (-)</t>
  </si>
  <si>
    <t xml:space="preserve">       2. Deudas con entidades de crédito (-)</t>
  </si>
  <si>
    <t xml:space="preserve">       3. Deudas con empresas del grupo y asociadas  (-)</t>
  </si>
  <si>
    <t xml:space="preserve">       4. Deudas con características especiales  (-)</t>
  </si>
  <si>
    <t xml:space="preserve">       5. Otras deudas  (-)</t>
  </si>
  <si>
    <t>11. Pagos por dividendos y remuneraciones de otros instrumentos de patrimonio</t>
  </si>
  <si>
    <t xml:space="preserve">   a) Dividendos (-)</t>
  </si>
  <si>
    <t xml:space="preserve">   b) remuneración de otros instrumentos  de patrimonio (-)</t>
  </si>
  <si>
    <t>12. Flujos de efectivo de las actividades de financiación (9+10+11)</t>
  </si>
  <si>
    <t>D) Efecto de las variaciones de los tipos de cambio</t>
  </si>
  <si>
    <t>E) AUMENTO/DISMINUCIÓN NETA DEL EFECTIVO O EQUIVALENTES (5+8+12+D)</t>
  </si>
  <si>
    <t xml:space="preserve">   Efectivo o equivalentes al comienzo del ejercicio</t>
  </si>
  <si>
    <t xml:space="preserve">   Efectivo o equivalentes al final del ejercicio</t>
  </si>
  <si>
    <t>SOCIEDADES MUNICIPALES.-  ficha nº 5</t>
  </si>
  <si>
    <t>Sociedad:</t>
  </si>
  <si>
    <t>Guaguas Municipales, S. A.</t>
  </si>
  <si>
    <t>NIF:</t>
  </si>
  <si>
    <t>A35092683</t>
  </si>
  <si>
    <t>PROGRAMA ANUAL DE ACTUACIÓN, INVERSIONES Y FINANCIACIÓN</t>
  </si>
  <si>
    <t>ANEXO DE INVERSIONES REALES</t>
  </si>
  <si>
    <t>Proyecto de Inversión</t>
  </si>
  <si>
    <t>Año inicio</t>
  </si>
  <si>
    <t>Año fin</t>
  </si>
  <si>
    <t>Coste Total (€)</t>
  </si>
  <si>
    <t>Programación plurianual (€)</t>
  </si>
  <si>
    <t>Código</t>
  </si>
  <si>
    <t xml:space="preserve">    Denominación</t>
  </si>
  <si>
    <t>SOCIEDADES MUNICIPALES.-  ficha nº 6</t>
  </si>
  <si>
    <t>Clasificación económica según EHA/3565/2008</t>
  </si>
  <si>
    <t>CONCEPTO</t>
  </si>
  <si>
    <r>
      <t xml:space="preserve">IMPORTE TOTAL </t>
    </r>
    <r>
      <rPr>
        <b/>
        <sz val="8"/>
        <color indexed="8"/>
        <rFont val="Calibri"/>
        <family val="2"/>
      </rPr>
      <t>(€)</t>
    </r>
  </si>
  <si>
    <t>FINANCIACIÓN (€)</t>
  </si>
  <si>
    <t>RECURSOS PROPIOS (€)</t>
  </si>
  <si>
    <t>AYUNTAMIENTO (€)</t>
  </si>
  <si>
    <t>OTROS ENTES (ESPECIFICAR)</t>
  </si>
  <si>
    <t>Entidades de Crédito (€)</t>
  </si>
  <si>
    <t>Autoridad Unica del Transporte de Gran Canaria (€)</t>
  </si>
  <si>
    <t>Banco Europeo de Inversiones (€)</t>
  </si>
  <si>
    <t>626/641</t>
  </si>
  <si>
    <t>OBSERVACIONES:</t>
  </si>
  <si>
    <t>SOCIEDADES MUNICIPALES.-  ficha nº 7</t>
  </si>
  <si>
    <t>OBJETIVOS Y RENTAS</t>
  </si>
  <si>
    <r>
      <t xml:space="preserve">INDICADORES DE RESULTADOS Y DE GESTIÓN </t>
    </r>
    <r>
      <rPr>
        <b/>
        <vertAlign val="superscript"/>
        <sz val="12"/>
        <color indexed="8"/>
        <rFont val="Calibri"/>
        <family val="2"/>
      </rPr>
      <t>(1)</t>
    </r>
  </si>
  <si>
    <t>MAGNITUD</t>
  </si>
  <si>
    <t>Viajeros totales</t>
  </si>
  <si>
    <t>Viajeros 1ª etapa</t>
  </si>
  <si>
    <t>% viajeros 1ª etapa</t>
  </si>
  <si>
    <t>Viajeros 2ª etapa (transbordo)</t>
  </si>
  <si>
    <t>% viajeros 2ª etapa</t>
  </si>
  <si>
    <t>Ventas por prestación de servicios</t>
  </si>
  <si>
    <t>Kilómetros recorridos totales (servicio + vacío)</t>
  </si>
  <si>
    <t>Kilómetros recorridos en servicio</t>
  </si>
  <si>
    <t>Kilómetros recorridos en vacío</t>
  </si>
  <si>
    <t>Tarifa Media (sobre total de viajeros)</t>
  </si>
  <si>
    <t>Cifra de Negocios</t>
  </si>
  <si>
    <t>Importe de la Cifra de Negocios sobre total de viajeros</t>
  </si>
  <si>
    <t>Viajeros por kilómetro recorrido totales</t>
  </si>
  <si>
    <t>Viajeros por kilómetro recorrido en servicio</t>
  </si>
  <si>
    <t>Coste Total</t>
  </si>
  <si>
    <t>Costes de Explotación</t>
  </si>
  <si>
    <t>Costes Financieros</t>
  </si>
  <si>
    <t>Coste Total por kilómetros recorridos totales</t>
  </si>
  <si>
    <t>Coste Total por Kilómetro recorrido en servicio</t>
  </si>
  <si>
    <t>Coste Total por Kilómetro recorrido en vacío</t>
  </si>
  <si>
    <t>Coste Total por viajero</t>
  </si>
  <si>
    <t>Coste de Explotación por kilómetro recorrido</t>
  </si>
  <si>
    <t>Coste de Explotación por kilómetro recorrido en servicio</t>
  </si>
  <si>
    <t>Coste de Explotación por kilómetro recorrido en vacío</t>
  </si>
  <si>
    <t>Coste de Explotación por viajero</t>
  </si>
  <si>
    <t>Coste Financiero por kilómetro recorrido</t>
  </si>
  <si>
    <t>Coste Financiero por kilómetro recorrido en servicio</t>
  </si>
  <si>
    <t>Coste Financiero por kilómetro recorrido en vacío</t>
  </si>
  <si>
    <t>Coste Financiero por viajero</t>
  </si>
  <si>
    <t>Número de Líneas de la red</t>
  </si>
  <si>
    <t>Coste Total por Línea</t>
  </si>
  <si>
    <t>Coste de Explotación por Línea</t>
  </si>
  <si>
    <t>Coste Financiero por Línea</t>
  </si>
  <si>
    <t>ORDEN HAP/2075/2014  de 6 de noviembre, por la que se establecen los criterios de cálculo del Coste Efectivo de los servicios prestados por las entidades locales.</t>
  </si>
  <si>
    <t>Coste Efectivo</t>
  </si>
  <si>
    <t>Costes Directos</t>
  </si>
  <si>
    <t>Aprovisionamientos</t>
  </si>
  <si>
    <t>Gastos de Personal</t>
  </si>
  <si>
    <t>Otros Gastos de Explotación</t>
  </si>
  <si>
    <t>Amortización del Inmovilizado</t>
  </si>
  <si>
    <t>Otros gastos no financieros relacionados con el servicio no recogidos en apartados anteriores</t>
  </si>
  <si>
    <t>Costes Indirectos</t>
  </si>
  <si>
    <t>Ingreso Total</t>
  </si>
  <si>
    <t>Ingresos de Explotación</t>
  </si>
  <si>
    <t>Ingresos Financieros</t>
  </si>
  <si>
    <t>Ingreso Total por kilómetros recorridos totales</t>
  </si>
  <si>
    <t>Ingreso Total por Kilómetro recorrido en servicio</t>
  </si>
  <si>
    <t>Ingreso Total por Kilómetro recorrido en vacío</t>
  </si>
  <si>
    <t>Ingreso Total por viajero</t>
  </si>
  <si>
    <t>Ingreso de Explotación por kilómetro recorrido</t>
  </si>
  <si>
    <t>Ingreso de Explotación por kilómetro recorrido en servicio</t>
  </si>
  <si>
    <t>Ingreso de Explotación por kilómetro recorrido en vacío</t>
  </si>
  <si>
    <t>Ingreso de Explotación por viajero</t>
  </si>
  <si>
    <t>Ingreso Financiero por kilómetro recorrido</t>
  </si>
  <si>
    <t>Ingreso Financiero por kilómetro recorrido en servicio</t>
  </si>
  <si>
    <t>Ingreso Financiero por kilómetro recorrido en vacío</t>
  </si>
  <si>
    <t>Ingreso Financiero por viajero</t>
  </si>
  <si>
    <t>Ingreso Total por Línea</t>
  </si>
  <si>
    <t>Ingreso de Explotación por Línea</t>
  </si>
  <si>
    <t>Ingreso Financiero por Línea</t>
  </si>
  <si>
    <r>
      <t xml:space="preserve">RENTAS GENERADAS O QUE SE ESPERAN GENERAR </t>
    </r>
    <r>
      <rPr>
        <b/>
        <vertAlign val="superscript"/>
        <sz val="12"/>
        <color indexed="8"/>
        <rFont val="Calibri"/>
        <family val="2"/>
      </rPr>
      <t>(en euros)</t>
    </r>
  </si>
  <si>
    <t>Recursos Propios</t>
  </si>
  <si>
    <t>Subvenciones al Déficit de Explotación</t>
  </si>
  <si>
    <t xml:space="preserve">Imputación de Subvenciones de Capital incorporadas a resultados del ejercicio </t>
  </si>
  <si>
    <t xml:space="preserve">   Renta Neta</t>
  </si>
  <si>
    <t xml:space="preserve">      Amortizaciones</t>
  </si>
  <si>
    <t xml:space="preserve">      Provisiones</t>
  </si>
  <si>
    <t xml:space="preserve">Deterioro y resultado </t>
  </si>
  <si>
    <t xml:space="preserve">      Renta Bruta</t>
  </si>
  <si>
    <t>SOCIEDADES MUNICIPALES.-  ficha nº 8</t>
  </si>
  <si>
    <t>IMPORTE TOTAL</t>
  </si>
  <si>
    <t>FINANCIACIÓN</t>
  </si>
  <si>
    <t>RECURSOS PROPIOS</t>
  </si>
  <si>
    <t>AYUNTAMIENTO</t>
  </si>
  <si>
    <t>Autoridad Unica del Transporte de Gran Canaria</t>
  </si>
  <si>
    <t>TRANSPORTE PUBLICO REGULAR COLECTIVO DE VIAJEROS</t>
  </si>
  <si>
    <t>INGRESOS POR PRESTACION DE SERVICIOS</t>
  </si>
  <si>
    <t>OTROS INGRESOS (ACCESORIOS Y OTROS DE GESTION CORRIENTE)</t>
  </si>
  <si>
    <t>INGRESOS FINANCIEROS</t>
  </si>
  <si>
    <t>IMPUTACION DE SUBVENCIONES DE CAPITAL INCORPORADAS A RESULTADOS DEL EJERCICIO</t>
  </si>
  <si>
    <t>SOCIEDADES MUNICIPALES.-  ficha nº 9</t>
  </si>
  <si>
    <t>INSTRUCCIONES</t>
  </si>
  <si>
    <t>SOCIEDADES MUNICIPALES.-  ficha nº 14</t>
  </si>
  <si>
    <t>DOTACIÓN DE PLANTILLAS Y RETRIBUCIONES</t>
  </si>
  <si>
    <t>Sectores a considerar</t>
  </si>
  <si>
    <t>X</t>
  </si>
  <si>
    <t>Administración General y resto de sectores</t>
  </si>
  <si>
    <t>Sector de asistencia social y de dependencia</t>
  </si>
  <si>
    <t>Sector sanitario</t>
  </si>
  <si>
    <t>Educativo universitario</t>
  </si>
  <si>
    <t>Educativo no universitario</t>
  </si>
  <si>
    <t>( Se cumplimentará un cuadro por cada uno de los sectores de actividad de la Entidad)</t>
  </si>
  <si>
    <t>Datos de Plantillas y retribuciones de un determinado sector</t>
  </si>
  <si>
    <t>Sector:</t>
  </si>
  <si>
    <t>Transporte regular colectivo de viajeros</t>
  </si>
  <si>
    <t>(2)</t>
  </si>
  <si>
    <t>Número total de efectivos</t>
  </si>
  <si>
    <t>(3)</t>
  </si>
  <si>
    <t>Importe total de Gastos</t>
  </si>
  <si>
    <t>(4)</t>
  </si>
  <si>
    <t>Gastos distribuidos por grupos de personal</t>
  </si>
  <si>
    <t>(Importes en €)</t>
  </si>
  <si>
    <t>Grupo de personal</t>
  </si>
  <si>
    <t>Número de efectivos</t>
  </si>
  <si>
    <t>Retribuciones distribuidas por grupos</t>
  </si>
  <si>
    <t>Sueldos y salarios</t>
  </si>
  <si>
    <t>Retribución variable</t>
  </si>
  <si>
    <t>Planes de pensiones</t>
  </si>
  <si>
    <t>Otras retribuciones</t>
  </si>
  <si>
    <t>Total retribuciones</t>
  </si>
  <si>
    <t>Órganos de Gobierno</t>
  </si>
  <si>
    <t>Máximos responsables</t>
  </si>
  <si>
    <t>Resto de personal directivo</t>
  </si>
  <si>
    <t>Laboral contrato indefinido</t>
  </si>
  <si>
    <t>Laboral duración determinada</t>
  </si>
  <si>
    <t>Otro personal</t>
  </si>
  <si>
    <t>Total (5)</t>
  </si>
  <si>
    <t>(5)</t>
  </si>
  <si>
    <t xml:space="preserve">Gastos comunes sin distribuir por grupos </t>
  </si>
  <si>
    <t>Importe</t>
  </si>
  <si>
    <t>Acción Social</t>
  </si>
  <si>
    <t>Seguridad social</t>
  </si>
  <si>
    <t>Total gastos comunes</t>
  </si>
  <si>
    <t>Observaciones</t>
  </si>
  <si>
    <t>Notas:</t>
  </si>
  <si>
    <t>(2) Campo de selección para que el usuario seleccione el sector para el que va a introducir/actualizar/consultar información</t>
  </si>
  <si>
    <t>(3) Se corresponde con el "Total nº de efectivos" que aparece en el cuadro (5)</t>
  </si>
  <si>
    <t>(4) Se corresponde con el "Total de retribuciones" que aparece en el cuadro (5) + "Total de gastos comunes" (6)</t>
  </si>
  <si>
    <t>SOCIEDADES MUNICIPALES.-  ficha nº 13</t>
  </si>
  <si>
    <t>TRANSFERENCIAS Y SUBVENCIONES PROCEDENTES DEL AYUNTAMIENTO DE LAS PALMAS DE GRAN CANARIA</t>
  </si>
  <si>
    <t>SUBVENCIONES</t>
  </si>
  <si>
    <t>IMPORTE</t>
  </si>
  <si>
    <t>DE CAPITAL:</t>
  </si>
  <si>
    <t>CORRIENTES:</t>
  </si>
  <si>
    <t>BONO JUBILADO-BONO GUAGUAS GLOBAL JUBILADO</t>
  </si>
  <si>
    <t>BONO FAMILIA NUMEROSA GENERAL-BONO GUAGUAS GLOBAL FAMILIA NUMEROSA GENERAL</t>
  </si>
  <si>
    <t>BONO FAMILIA NUMEROSA ESPECIAL-BONO GUAGUAS GLOBAL FAMILIA NUMEROSA ESPECIAL</t>
  </si>
  <si>
    <t>BONO SOLIDARIO-BONO GUAGUAS GLOBAL SOLIDARIO</t>
  </si>
  <si>
    <t>BONO LPAMOVILIDAD-BONO GUAGUAS-GLOBAL LPAMOVILIDAD</t>
  </si>
  <si>
    <t xml:space="preserve">2.- SUBVENCIONES AL DÉFICIT </t>
  </si>
  <si>
    <t>TRANSFERENCIAS Y SUBVENCIONES PROCEDENTES DE OTROS ENTES</t>
  </si>
  <si>
    <t xml:space="preserve">   * OTRAS CORPORACIONES LOCALES</t>
  </si>
  <si>
    <t xml:space="preserve">   * COMUNIDAD AUTÓNOMA</t>
  </si>
  <si>
    <t xml:space="preserve">   * ESTADO</t>
  </si>
  <si>
    <t xml:space="preserve">   * OTROS ENTES (AUTORIDAD UNICA DEL TRANSPORTE DE GRAN CANARIA) PROYECTO METROGUAGUA</t>
  </si>
  <si>
    <t xml:space="preserve">   * OTROS ENTES (AUTORIDAD UNICA DEL TRANSPORTE DE GRAN CANARIA) ADQUISICION DE FLOTA</t>
  </si>
  <si>
    <t xml:space="preserve"> * OTROS ENTES</t>
  </si>
  <si>
    <t xml:space="preserve">AUTORIDAD UNICA DEL TRANSPORTE DE GRAN CANARIA (APORTACION AL DEFICIT DE EXPLOTACION) </t>
  </si>
  <si>
    <t xml:space="preserve">AUTORIDAD UNICA DEL TRANSPORTE DE GRAN CANARIA (APORTACION TARIFARIA) </t>
  </si>
  <si>
    <t>APORTACION TARIFARIA BONO LPAMOVILIDAD</t>
  </si>
  <si>
    <r>
      <rPr>
        <b/>
        <i/>
        <sz val="11"/>
        <color theme="1"/>
        <rFont val="Calibri"/>
        <family val="2"/>
        <scheme val="minor"/>
      </rPr>
      <t>(1)</t>
    </r>
    <r>
      <rPr>
        <sz val="11"/>
        <color theme="1"/>
        <rFont val="Calibri"/>
        <family val="2"/>
        <scheme val="minor"/>
      </rPr>
      <t xml:space="preserve"> Aportación del Ayuntamiento de Las Palmas de Gran Canaria al Contrato Programa (CP).</t>
    </r>
  </si>
  <si>
    <t>SOCIEDADES MUNICIPALES.-  ficha nº 12</t>
  </si>
  <si>
    <t>ESTADO DE MOVIMIENTOS Y SITUACIÓN DE LA DEUDA</t>
  </si>
  <si>
    <t xml:space="preserve">     CONCEPTO</t>
  </si>
  <si>
    <r>
      <t xml:space="preserve">Deuda  viva </t>
    </r>
    <r>
      <rPr>
        <b/>
        <vertAlign val="superscript"/>
        <sz val="10"/>
        <color indexed="8"/>
        <rFont val="Calibri"/>
        <family val="2"/>
      </rPr>
      <t>(1)</t>
    </r>
  </si>
  <si>
    <t>Crédito disponible</t>
  </si>
  <si>
    <r>
      <t xml:space="preserve">Dispuesto en el ejercicio </t>
    </r>
    <r>
      <rPr>
        <b/>
        <vertAlign val="superscript"/>
        <sz val="10"/>
        <color indexed="8"/>
        <rFont val="Calibri"/>
        <family val="2"/>
      </rPr>
      <t>(2)</t>
    </r>
  </si>
  <si>
    <t>Amortizaciones</t>
  </si>
  <si>
    <t>Intereses y gastos financieros</t>
  </si>
  <si>
    <t>Deuda Viva (5) = (1)+(2)-(3)-(4)</t>
  </si>
  <si>
    <r>
      <t xml:space="preserve">Ordinaria s/contrato </t>
    </r>
    <r>
      <rPr>
        <b/>
        <vertAlign val="superscript"/>
        <sz val="10"/>
        <color indexed="8"/>
        <rFont val="Calibri"/>
        <family val="2"/>
      </rPr>
      <t>(3)</t>
    </r>
  </si>
  <si>
    <r>
      <t xml:space="preserve">Extraordinaria </t>
    </r>
    <r>
      <rPr>
        <b/>
        <vertAlign val="superscript"/>
        <sz val="10"/>
        <color indexed="8"/>
        <rFont val="Calibri"/>
        <family val="2"/>
      </rPr>
      <t>(4)</t>
    </r>
  </si>
  <si>
    <t>EMISIONES</t>
  </si>
  <si>
    <t>Emisiones a c/p (en euros)</t>
  </si>
  <si>
    <t>Emisiones a c/p (en moneda distinta al euro)</t>
  </si>
  <si>
    <t>Emisiones a l/p (en euros)</t>
  </si>
  <si>
    <t>Emisiones a l/p (en moneda distinta al euro)</t>
  </si>
  <si>
    <t>OPERACIONES CON ENTIDADES DE CRÉDITO</t>
  </si>
  <si>
    <t>Con Entidades de Crédito Residentes</t>
  </si>
  <si>
    <t>Créditos a c/p (en euros)</t>
  </si>
  <si>
    <t>Créditos a c/p (en moneda distinta al euro)</t>
  </si>
  <si>
    <t>Créditos a l/p (en euros) sin operación de derivados asociadas</t>
  </si>
  <si>
    <t>Créditos a l/p (en euros) con operación de derivados asociadas</t>
  </si>
  <si>
    <t>Créditos a l/p (en moneda distinta al euro) sin operación de derivados asociada</t>
  </si>
  <si>
    <t>Créditos a l/p (en moneda distinta al euro) con operación de derivados asociada</t>
  </si>
  <si>
    <t>Créditos con E.C. residentes en países Unión Europea</t>
  </si>
  <si>
    <t>Créditos con E.C. residentes en países fuera de la Unión Europea</t>
  </si>
  <si>
    <t>Factoring sin recurso</t>
  </si>
  <si>
    <t>Avales ejecutados</t>
  </si>
  <si>
    <t>Entidades dependientes  ( Administraciones Públicas)</t>
  </si>
  <si>
    <t xml:space="preserve">Resto de Entidades dependientes  </t>
  </si>
  <si>
    <t xml:space="preserve">Entidades no dependientes </t>
  </si>
  <si>
    <t>Deudas con Administraciones Públicas</t>
  </si>
  <si>
    <t>Con la Administración General del Estado</t>
  </si>
  <si>
    <t>Con la Comunidad Autónoma</t>
  </si>
  <si>
    <t>Con la Seguridad Social</t>
  </si>
  <si>
    <t>Con la AEAT</t>
  </si>
  <si>
    <t>Con otras Administraciones Públicas</t>
  </si>
  <si>
    <t>Otras operaciones de crédito</t>
  </si>
  <si>
    <t>Arrendamientos financieros</t>
  </si>
  <si>
    <t>Pagos aplazados</t>
  </si>
  <si>
    <t>Inversiones con abono total de precio</t>
  </si>
  <si>
    <t>Asociación público privadas (APPs)</t>
  </si>
  <si>
    <t xml:space="preserve">Otras </t>
  </si>
  <si>
    <t>APORTACION TARIFARIA BONO GUAGUA JOVEN (BONO GRAN CANARIA JOVEN) + BONO RESIDENTE + BONO ORO</t>
  </si>
  <si>
    <t>SOCIEDADES MUNICIPALES.-  ficha nº 1</t>
  </si>
  <si>
    <t>BALANCE</t>
  </si>
  <si>
    <t>CNAE: 4931</t>
  </si>
  <si>
    <t>Fecha de aprobación de los estados financieros iniciales</t>
  </si>
  <si>
    <t>SOCIEDADES MUNICIPALES.-  ficha nº 2</t>
  </si>
  <si>
    <t>SOCIEDADES MUNICIPALES.-  ficha nº 4</t>
  </si>
  <si>
    <t>PRESUPUESTO DE CAPITAL. ESTADO DE FLUJOS DE EFECTIVO</t>
  </si>
  <si>
    <t>(1) En esta ficha se explicarán los objetivos a alcanzar por la empresa en el ejercicio 2022 detallando las principales actuaciones a realizar para el logro de dichos objetivos. El contenido de la memoria debe ser coherente con los estados de dotaciones tanto de capital como de explotación y deberá tener una extensión máxima de 2 páginas.</t>
  </si>
  <si>
    <t>BONO GUAGUA JOVEN</t>
  </si>
  <si>
    <t>Fondos Next Generation</t>
  </si>
  <si>
    <t xml:space="preserve"> SUBVENCIONES AL DEFICIT DE EXPLOTACION (1)</t>
  </si>
  <si>
    <t xml:space="preserve">SUBVENCIONES TARIFARIAS </t>
  </si>
  <si>
    <t>Ordenadores  Renovación (Cpu +Pantalla+So)</t>
  </si>
  <si>
    <t>Maquinaria Y Equipamiento Taller</t>
  </si>
  <si>
    <t>Reforma Oficina Obelisco (Espacio Polivalente)</t>
  </si>
  <si>
    <t>Suminsitro De Máquinas De Recarga En Terminales (Manuel Becerra)</t>
  </si>
  <si>
    <t>&lt;--- Input director</t>
  </si>
  <si>
    <t>APORTACION DE SOCIOS PARA ADQUISICIÓN DE FLOTA</t>
  </si>
  <si>
    <t>Reforma instalación telecomunicaciones</t>
  </si>
  <si>
    <t>Prioridad Semafórica (MetroGuagua)</t>
  </si>
  <si>
    <t>Paradas Y Equipamiento (MetroGuagua)</t>
  </si>
  <si>
    <t>Renovación de instalación contraincendios Edificio Arequipa</t>
  </si>
  <si>
    <t xml:space="preserve">Desarrollo Nuevas implementaciones a bordo </t>
  </si>
  <si>
    <t>Suministro e Instalación De Infraestructura para la extracción de gases del taller</t>
  </si>
  <si>
    <t>622/623</t>
  </si>
  <si>
    <t>restante a disposiciones finales del crédito con el Banco Europeo de Inversiones con fecha límite febrero 2023 y a la sutitución parcial  de operaciones preexistentes.</t>
  </si>
  <si>
    <t xml:space="preserve">(1) Aportación del Ayuntamiento de Las Palmas de Gran Canaria al Contrato Programa (C. P.), de los 3.178,245,42 € que constituyen la aportación municipal al CP 2021-2024 a través de la Autoridad Unica del Transporte de Gran Canaria Guaguas Municipales recibe 3.050.688,76 €, el resto (127.556,66 €) se destina a la financiación de la Autoridad Unica del Transporte de Gran Canaria según acuerdo de la Junta de Gobierno de la Autoridad Unica del Transporte de Gran Canaria de 20 de marzo de 2015. Dichos importes son entregas a cuenta del CP 2021-2024 en proceso de negociación. Dicho importe se recoge en las aportaciones del Ayuntamiento.
</t>
  </si>
  <si>
    <r>
      <rPr>
        <sz val="11"/>
        <rFont val="Calibri"/>
        <family val="2"/>
        <scheme val="minor"/>
      </rPr>
      <t>De los 3.178,245,42 € que constituyen la aportación municipal al CP 2017-2020 a través de la Autoridad Unica del Transporte de Gran Canaria Guaguas Municipales recibe 3.050.688,76 €, el resto (127.556,66 €) se destina a la financiación de la Autoridad Unica del Transporte de Gran Canaria según acuerdo de la Junta de Gobierno de la Autoridad Unica del Transporte de Gran Canaria de 20 de marzo de 2015. Dichos importes son entregas a cuenta del CP 2017-2020 en proceso de negociación</t>
    </r>
    <r>
      <rPr>
        <sz val="11"/>
        <color rgb="FFFF0000"/>
        <rFont val="Calibri"/>
        <family val="2"/>
        <scheme val="minor"/>
      </rPr>
      <t xml:space="preserve">.
</t>
    </r>
  </si>
  <si>
    <t xml:space="preserve">5.- Por último solo queda mencionar que los objetivos planteados mantienen el compromiso con el cumplimiento de los ratios económicos y financieros marcados por el Banco Europeo de Inversiones. </t>
  </si>
  <si>
    <t>2025 (estimado)</t>
  </si>
  <si>
    <t>Guaguas 12 metros - 12 unidades</t>
  </si>
  <si>
    <t>Guaguas 21 metros - 10 unidades</t>
  </si>
  <si>
    <t>Adecuación instalaciones almacenamiento productos químicos</t>
  </si>
  <si>
    <t>Plan de Transformación Digital</t>
  </si>
  <si>
    <t>Otras Reformas Menores</t>
  </si>
  <si>
    <t xml:space="preserve">Las Inversiones de la MetroGuagua por valor de 3.000.000,00€ se financian con el saldo del Banco Europeo de Inversiones ya dispuesto en 2023. </t>
  </si>
  <si>
    <t>En la medida en que se usen remanentes de tesorería en 2025 esta sustitución no sería necesaria.</t>
  </si>
  <si>
    <t xml:space="preserve">4.- En cuanto a nuestras relaciones con la Autoridad Única del Transporte (AUTGC), y a pesar de que de buena fe sabemos que siempre ha existido un espíritu colaborativo en el que hemos desarrollado nuestras relaciones, muchos compromisos actualmente siguen en el aire y sin terminar de formalizarse, lo que nos preocupa en gran manera. Esta situación ha sido agravada, además, por la implementación del transporte gratuito en los bonos residentes, bonos emitidos por la AUTGC, que han fagocitado comprensiblemente nuestro anterior esquema tarifario sin que, a nuestro entender,  se haya cubierto adecuadamente el coste de esta política. En este punto adicionalmente nos remitimos a lo que ya llevamos exponiendo varios años sobre la necesidad de formalizar las relaciones entre la AUTGC y Guaguas, y confiamos que en este nuevo periodo que acaba de comenzar se progrese en este objetivo de manera rápida y eficaz, ya que por ejemplo ahora mismo estamos teniendo un problema importante con la fiabilidad de nuestro sistema de ticketing, y para darle solución dependemos totalmente de las decisiones que a este respecto tome la AUTGC.
</t>
  </si>
  <si>
    <t>Actuaciones Proyecto SPINE La Ballena y Siete Palmas</t>
  </si>
  <si>
    <t>Proyecto Básico Ejecución Nueva Cochera</t>
  </si>
  <si>
    <t>2.- Este nuevo año es, como los anteriores, un año de continuas inversiones, y en el mismo además de las ya tradicionales en la MetroGuagua (3,0 M€) y en la adquisición de flota (10,0 M€) tenemos en el objetivo culminar una inversión total de 16,2 M€, en las que van a cobrar vital importancia todos aquellos proyectos de mejora tecnológica, que se encuentran detalladamente reflejados en la ficha nº 5.</t>
  </si>
  <si>
    <t xml:space="preserve">A continuación y resumidamente, como cada año pasamos a explicitar los principales objetivos y actuaciones que pretendemos desarrollar durante el año 2026, que en breve comienza, y que nos alinea con nuestro Plan Estratégico:
1.- Como cada año seguimos empeñados en revisar continuamente nuestra oferta de servicios, analizándola exhaustivamente y redefiniendo nuestros servicios, con objetos de simplificarlos y adaptarlos a las necesidades variadas y variables de nuestros clientes, con el claro objetivo de conciliar dichas modificaciones con el ajuste que finalmente deberemos hacer en la red para acoger en la misma la MetroGuagua, lo que nos permitirá dar un salto cualitativo, proyecto en el que seguimos trabajando denodadamente y que estamos convencidos que a pesar de la espera, finalmente cumplirá con las expectativas que todos en él hemos depositado. Dentro de esta senda continuaremos con las actuaciones en prioridades semafóricas y en paradas.
</t>
  </si>
  <si>
    <t>Guaguas eléctricas 12 metros - 10 unidades</t>
  </si>
  <si>
    <r>
      <t xml:space="preserve">OBSERVACIONES: </t>
    </r>
    <r>
      <rPr>
        <sz val="10"/>
        <color theme="1"/>
        <rFont val="Calibri"/>
        <family val="2"/>
        <scheme val="minor"/>
      </rPr>
      <t>En el caso de recibir fondos adicionales, se incluirían inversiones adicionales, como la adquisición de guaguas de 18 metros, de acuerdo con el Plan de Inversiones aprobado en el Consejo de Administración de Guaguas Municipales celebrado el 26 de marzo de 2025.</t>
    </r>
  </si>
  <si>
    <r>
      <rPr>
        <b/>
        <i/>
        <sz val="11"/>
        <color theme="1"/>
        <rFont val="Calibri"/>
        <family val="2"/>
        <scheme val="minor"/>
      </rPr>
      <t>(2)</t>
    </r>
    <r>
      <rPr>
        <sz val="11"/>
        <color theme="1"/>
        <rFont val="Calibri"/>
        <family val="2"/>
        <scheme val="minor"/>
      </rPr>
      <t xml:space="preserve"> Se está trabajando en el trasvase de subvenciones tarifarias entre los centros gestores, si bien la cifra total recibida sería la indicada de 3.828.046,53 euros</t>
    </r>
  </si>
  <si>
    <t>Recursos Propios (Aportaciones Tarifarias)</t>
  </si>
  <si>
    <t>3.- En el año 2026 seguimos teniendo, al igual que el 2025, como claro y prioritario objetivo redefinir nuestras nuevas necesidades de espacios, que adicionalmente cada año se nos vuelven más urgentes, y esto tanto para operar adecuadamente dentro de la ciudad, intentando materializar algunos proyectos ya en marcha y teniendo en estos momentos proyectados otros que nos posibiliten nuevos puntos de trasbordo y conexiones, como para operar en nuestras cocheras.
Ya en el año 2023 planteamos la necesidad de dotarnos de nuevas instalaciones para poder seguir desarrollando adecuadamente el gran proyecto de transporte público que se está impulsando desde nuestro Ayuntamiento, más allá de las instalaciones de Hoya de la Plata, habiendo negociado un contrato de opción de compra de un terreno ubicado en la zona sur de la ciudad, justamente en el extremo opuesto de las actuales instalaciones, cercano además a Hoya de la Plata, y que nos permitirá obtener beneficios logísticos importantes, y sobre todo resolver el problema que actualmente tenemos en relación al tamaño de las actuales en la Urbanización del Sebadal, donde, como venimos explicando en memorias anteriores, nos vemos obligados a aparcar un porcentaje relevante de nuestra flota de 18 metros en los alrededores de la misma, con lo importantes problemas de logística que este hecho nos ocasiona. En este sentido, estamos inmersos en las gestiones de licencias pertinentes con las Administraciones Públicas para poder formalizar la compra ya sea a finales del año 2025, si se dieran las condiciones para ello, o durante el 2026.</t>
  </si>
  <si>
    <t>La nueva financiación de 2025 asciende a 22.118.000 euros, de los cuales 8.998.800 euros estarían destinados a financiar las nuevas inversiones (Ficha 6), debiéndose la diferencia del importe</t>
  </si>
  <si>
    <t>AUTORIDAD UNICA DEL TRANSPORTE DE GRAN CANARIA (APORTACION AL DEFICIT DE EXPLOTACION) (1)</t>
  </si>
  <si>
    <t>1.- SUBVENCIONES PARA REDUCIR EL PRECIO A PAGAR POR LOS CONSUMIDORES (SUBVENCIONES TARIFARIAS) (2)</t>
  </si>
</sst>
</file>

<file path=xl/styles.xml><?xml version="1.0" encoding="utf-8"?>
<styleSheet xmlns="http://schemas.openxmlformats.org/spreadsheetml/2006/main">
  <numFmts count="5">
    <numFmt numFmtId="43" formatCode="_-* #,##0.00\ _€_-;\-* #,##0.00\ _€_-;_-* &quot;-&quot;??\ _€_-;_-@_-"/>
    <numFmt numFmtId="164" formatCode="_-* #,##0\ _€_-;\-* #,##0\ _€_-;_-* &quot;-&quot;??\ _€_-;_-@_-"/>
    <numFmt numFmtId="165" formatCode="0.0%"/>
    <numFmt numFmtId="170" formatCode="#,##0.000"/>
    <numFmt numFmtId="171" formatCode="#,##0.0000"/>
  </numFmts>
  <fonts count="44">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8"/>
      <color theme="1"/>
      <name val="Calibri"/>
      <family val="2"/>
      <scheme val="minor"/>
    </font>
    <font>
      <b/>
      <sz val="16"/>
      <color theme="1"/>
      <name val="Calibri"/>
      <family val="2"/>
      <scheme val="minor"/>
    </font>
    <font>
      <b/>
      <sz val="18"/>
      <color theme="1"/>
      <name val="Calibri"/>
      <family val="2"/>
      <scheme val="minor"/>
    </font>
    <font>
      <sz val="8"/>
      <color theme="1"/>
      <name val="Calibri"/>
      <family val="2"/>
      <scheme val="minor"/>
    </font>
    <font>
      <sz val="10"/>
      <color rgb="FF000000"/>
      <name val="Calibri"/>
      <family val="2"/>
      <scheme val="minor"/>
    </font>
    <font>
      <b/>
      <sz val="12"/>
      <color rgb="FF000000"/>
      <name val="Calibri"/>
      <family val="2"/>
      <scheme val="minor"/>
    </font>
    <font>
      <b/>
      <sz val="10"/>
      <color theme="1"/>
      <name val="Calibri"/>
      <family val="2"/>
      <scheme val="minor"/>
    </font>
    <font>
      <b/>
      <sz val="11"/>
      <color indexed="8"/>
      <name val="Calibri"/>
      <family val="2"/>
    </font>
    <font>
      <sz val="10"/>
      <color theme="1"/>
      <name val="Calibri"/>
      <family val="2"/>
      <scheme val="minor"/>
    </font>
    <font>
      <sz val="10"/>
      <name val="Calibri"/>
      <family val="2"/>
      <scheme val="minor"/>
    </font>
    <font>
      <b/>
      <sz val="10"/>
      <name val="Calibri"/>
      <family val="2"/>
      <scheme val="minor"/>
    </font>
    <font>
      <sz val="12"/>
      <color theme="1"/>
      <name val="Calibri"/>
      <family val="2"/>
      <scheme val="minor"/>
    </font>
    <font>
      <sz val="10"/>
      <name val="MS Sans Serif"/>
      <family val="2"/>
    </font>
    <font>
      <sz val="11"/>
      <color theme="1"/>
      <name val="Arial"/>
      <family val="2"/>
    </font>
    <font>
      <sz val="10"/>
      <name val="Arial"/>
      <family val="2"/>
    </font>
    <font>
      <sz val="9"/>
      <color theme="1"/>
      <name val="Calibri"/>
      <family val="2"/>
      <scheme val="minor"/>
    </font>
    <font>
      <b/>
      <sz val="9"/>
      <color theme="1"/>
      <name val="Calibri"/>
      <family val="2"/>
      <scheme val="minor"/>
    </font>
    <font>
      <b/>
      <sz val="10.5"/>
      <name val="Calibri"/>
      <family val="2"/>
      <scheme val="minor"/>
    </font>
    <font>
      <b/>
      <sz val="10"/>
      <name val="Calibri"/>
      <family val="2"/>
    </font>
    <font>
      <b/>
      <sz val="12"/>
      <name val="Calibri"/>
      <family val="2"/>
      <scheme val="minor"/>
    </font>
    <font>
      <b/>
      <sz val="11"/>
      <color rgb="FFFF0000"/>
      <name val="Calibri"/>
      <family val="2"/>
      <scheme val="minor"/>
    </font>
    <font>
      <b/>
      <sz val="14"/>
      <color rgb="FF000000"/>
      <name val="Calibri"/>
      <family val="2"/>
      <scheme val="minor"/>
    </font>
    <font>
      <b/>
      <sz val="10"/>
      <color rgb="FF000000"/>
      <name val="Calibri"/>
      <family val="2"/>
      <scheme val="minor"/>
    </font>
    <font>
      <sz val="10"/>
      <color theme="0" tint="-0.499984740745262"/>
      <name val="Calibri"/>
      <family val="2"/>
      <scheme val="minor"/>
    </font>
    <font>
      <sz val="11"/>
      <name val="Calibri"/>
      <family val="2"/>
      <scheme val="minor"/>
    </font>
    <font>
      <sz val="11"/>
      <color rgb="FFFF0000"/>
      <name val="Calibri"/>
      <family val="2"/>
      <scheme val="minor"/>
    </font>
    <font>
      <b/>
      <sz val="8"/>
      <color indexed="8"/>
      <name val="Calibri"/>
      <family val="2"/>
    </font>
    <font>
      <b/>
      <vertAlign val="superscript"/>
      <sz val="12"/>
      <color indexed="8"/>
      <name val="Calibri"/>
      <family val="2"/>
    </font>
    <font>
      <b/>
      <sz val="12"/>
      <color indexed="8"/>
      <name val="Calibri"/>
      <family val="2"/>
    </font>
    <font>
      <b/>
      <i/>
      <sz val="10"/>
      <color theme="1"/>
      <name val="Calibri"/>
      <family val="2"/>
      <scheme val="minor"/>
    </font>
    <font>
      <b/>
      <vertAlign val="superscript"/>
      <sz val="9"/>
      <color theme="1"/>
      <name val="Calibri"/>
      <family val="2"/>
      <scheme val="minor"/>
    </font>
    <font>
      <b/>
      <u/>
      <sz val="10"/>
      <color theme="1"/>
      <name val="Calibri"/>
      <family val="2"/>
      <scheme val="minor"/>
    </font>
    <font>
      <sz val="16"/>
      <color theme="1"/>
      <name val="Calibri"/>
      <family val="2"/>
      <scheme val="minor"/>
    </font>
    <font>
      <b/>
      <i/>
      <sz val="11"/>
      <color theme="1"/>
      <name val="Calibri"/>
      <family val="2"/>
      <scheme val="minor"/>
    </font>
    <font>
      <b/>
      <vertAlign val="superscript"/>
      <sz val="10"/>
      <color indexed="8"/>
      <name val="Calibri"/>
      <family val="2"/>
    </font>
    <font>
      <sz val="12"/>
      <name val="Calibri"/>
      <family val="2"/>
      <scheme val="minor"/>
    </font>
    <font>
      <sz val="12"/>
      <color rgb="FFFF0000"/>
      <name val="Calibri"/>
      <family val="2"/>
      <scheme val="minor"/>
    </font>
    <font>
      <sz val="11"/>
      <color rgb="FFFFC000"/>
      <name val="Calibri"/>
      <family val="2"/>
      <scheme val="minor"/>
    </font>
    <font>
      <sz val="12"/>
      <color theme="0"/>
      <name val="Calibri"/>
      <family val="2"/>
      <scheme val="minor"/>
    </font>
  </fonts>
  <fills count="18">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rgb="FFE6E6E6"/>
        <bgColor indexed="64"/>
      </patternFill>
    </fill>
    <fill>
      <patternFill patternType="solid">
        <fgColor rgb="FFD9D9D9"/>
        <bgColor indexed="64"/>
      </patternFill>
    </fill>
    <fill>
      <patternFill patternType="solid">
        <fgColor rgb="FFFFC000"/>
        <bgColor indexed="64"/>
      </patternFill>
    </fill>
    <fill>
      <patternFill patternType="solid">
        <fgColor theme="0"/>
        <bgColor indexed="64"/>
      </patternFill>
    </fill>
    <fill>
      <patternFill patternType="solid">
        <fgColor rgb="FFE0E0E0"/>
        <bgColor indexed="64"/>
      </patternFill>
    </fill>
    <fill>
      <patternFill patternType="solid">
        <fgColor theme="0" tint="-0.14999847407452621"/>
        <bgColor indexed="64"/>
      </patternFill>
    </fill>
    <fill>
      <patternFill patternType="solid">
        <fgColor rgb="FFFFFF99"/>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rgb="FFFFCC00"/>
        <bgColor indexed="64"/>
      </patternFill>
    </fill>
    <fill>
      <patternFill patternType="solid">
        <fgColor theme="7" tint="0.79998168889431442"/>
        <bgColor indexed="64"/>
      </patternFill>
    </fill>
  </fills>
  <borders count="6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bottom/>
      <diagonal/>
    </border>
    <border>
      <left/>
      <right style="medium">
        <color indexed="64"/>
      </right>
      <top/>
      <bottom style="thin">
        <color indexed="64"/>
      </bottom>
      <diagonal/>
    </border>
    <border>
      <left/>
      <right/>
      <top/>
      <bottom style="thin">
        <color indexed="64"/>
      </bottom>
      <diagonal/>
    </border>
    <border>
      <left style="thin">
        <color indexed="64"/>
      </left>
      <right/>
      <top/>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s>
  <cellStyleXfs count="23">
    <xf numFmtId="0" fontId="0" fillId="0" borderId="0"/>
    <xf numFmtId="43" fontId="1" fillId="0" borderId="0" applyFont="0" applyFill="0" applyBorder="0" applyAlignment="0" applyProtection="0"/>
    <xf numFmtId="38" fontId="17" fillId="0" borderId="0" applyFont="0" applyFill="0" applyBorder="0" applyAlignment="0" applyProtection="0"/>
    <xf numFmtId="43" fontId="18" fillId="0" borderId="0" applyFont="0" applyFill="0" applyBorder="0" applyAlignment="0" applyProtection="0"/>
    <xf numFmtId="0" fontId="18" fillId="0" borderId="0"/>
    <xf numFmtId="0" fontId="19" fillId="0" borderId="0"/>
    <xf numFmtId="0" fontId="18" fillId="0" borderId="0"/>
    <xf numFmtId="0" fontId="19" fillId="0" borderId="0"/>
    <xf numFmtId="0" fontId="16"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7" fillId="0" borderId="0"/>
    <xf numFmtId="0" fontId="1" fillId="0" borderId="0"/>
    <xf numFmtId="0" fontId="1" fillId="0" borderId="0"/>
    <xf numFmtId="0" fontId="17" fillId="0" borderId="0"/>
    <xf numFmtId="9" fontId="18"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cellStyleXfs>
  <cellXfs count="664">
    <xf numFmtId="0" fontId="0" fillId="0" borderId="0" xfId="0"/>
    <xf numFmtId="0" fontId="0" fillId="0" borderId="0" xfId="0" applyFont="1" applyAlignment="1">
      <alignment vertical="center"/>
    </xf>
    <xf numFmtId="0" fontId="5" fillId="2" borderId="6"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11" fillId="0" borderId="16" xfId="0" applyFont="1" applyFill="1" applyBorder="1" applyAlignment="1">
      <alignment vertical="center" wrapText="1"/>
    </xf>
    <xf numFmtId="4" fontId="11" fillId="0" borderId="17" xfId="0" applyNumberFormat="1" applyFont="1" applyFill="1" applyBorder="1" applyAlignment="1">
      <alignment horizontal="right" vertical="center"/>
    </xf>
    <xf numFmtId="0" fontId="13" fillId="6" borderId="16" xfId="0" applyFont="1" applyFill="1" applyBorder="1" applyAlignment="1">
      <alignment horizontal="left" vertical="center" wrapText="1" indent="1"/>
    </xf>
    <xf numFmtId="4" fontId="14" fillId="6" borderId="17" xfId="0" applyNumberFormat="1" applyFont="1" applyFill="1" applyBorder="1" applyAlignment="1">
      <alignment horizontal="right" vertical="center"/>
    </xf>
    <xf numFmtId="4" fontId="14" fillId="6" borderId="18" xfId="0" applyNumberFormat="1" applyFont="1" applyFill="1" applyBorder="1" applyAlignment="1">
      <alignment horizontal="right" vertical="center"/>
    </xf>
    <xf numFmtId="0" fontId="0" fillId="0" borderId="0" xfId="0" applyAlignment="1">
      <alignment vertical="center"/>
    </xf>
    <xf numFmtId="0" fontId="0" fillId="7" borderId="0" xfId="0" applyFont="1" applyFill="1" applyAlignment="1">
      <alignment vertical="center"/>
    </xf>
    <xf numFmtId="4" fontId="15" fillId="0" borderId="17" xfId="0" applyNumberFormat="1" applyFont="1" applyFill="1" applyBorder="1" applyAlignment="1">
      <alignment horizontal="right" vertical="center"/>
    </xf>
    <xf numFmtId="0" fontId="11" fillId="0" borderId="16" xfId="0" applyFont="1" applyBorder="1" applyAlignment="1">
      <alignment vertical="center" wrapText="1"/>
    </xf>
    <xf numFmtId="0" fontId="14" fillId="6" borderId="16" xfId="0" applyFont="1" applyFill="1" applyBorder="1" applyAlignment="1">
      <alignment horizontal="left" vertical="center" wrapText="1"/>
    </xf>
    <xf numFmtId="4" fontId="13" fillId="7" borderId="17" xfId="0" applyNumberFormat="1" applyFont="1" applyFill="1" applyBorder="1" applyAlignment="1">
      <alignment horizontal="right" vertical="center"/>
    </xf>
    <xf numFmtId="4" fontId="13" fillId="7" borderId="18" xfId="0" applyNumberFormat="1" applyFont="1" applyFill="1" applyBorder="1" applyAlignment="1">
      <alignment horizontal="right" vertical="center"/>
    </xf>
    <xf numFmtId="4" fontId="13" fillId="0" borderId="17" xfId="0" applyNumberFormat="1" applyFont="1" applyFill="1" applyBorder="1" applyAlignment="1">
      <alignment horizontal="right" vertical="center"/>
    </xf>
    <xf numFmtId="4" fontId="15" fillId="8" borderId="17" xfId="0" applyNumberFormat="1" applyFont="1" applyFill="1" applyBorder="1" applyAlignment="1">
      <alignment horizontal="right" vertical="center"/>
    </xf>
    <xf numFmtId="0" fontId="14" fillId="9" borderId="16" xfId="0" applyFont="1" applyFill="1" applyBorder="1" applyAlignment="1">
      <alignment horizontal="left" vertical="center" wrapText="1"/>
    </xf>
    <xf numFmtId="4" fontId="14" fillId="9" borderId="17" xfId="0" applyNumberFormat="1" applyFont="1" applyFill="1" applyBorder="1" applyAlignment="1">
      <alignment horizontal="right" vertical="center"/>
    </xf>
    <xf numFmtId="4" fontId="14" fillId="9" borderId="18" xfId="0" applyNumberFormat="1" applyFont="1" applyFill="1" applyBorder="1" applyAlignment="1">
      <alignment horizontal="right" vertical="center"/>
    </xf>
    <xf numFmtId="0" fontId="24" fillId="8" borderId="16" xfId="0" applyFont="1" applyFill="1" applyBorder="1" applyAlignment="1">
      <alignment vertical="center" wrapText="1"/>
    </xf>
    <xf numFmtId="4" fontId="24" fillId="9" borderId="17" xfId="0" applyNumberFormat="1" applyFont="1" applyFill="1" applyBorder="1" applyAlignment="1">
      <alignment horizontal="right" vertical="center"/>
    </xf>
    <xf numFmtId="0" fontId="24" fillId="8" borderId="22" xfId="0" applyFont="1" applyFill="1" applyBorder="1" applyAlignment="1">
      <alignment vertical="center" wrapText="1"/>
    </xf>
    <xf numFmtId="4" fontId="24" fillId="8" borderId="23" xfId="0" applyNumberFormat="1" applyFont="1" applyFill="1" applyBorder="1" applyAlignment="1">
      <alignment horizontal="right" vertical="center"/>
    </xf>
    <xf numFmtId="0" fontId="0" fillId="0" borderId="0" xfId="0"/>
    <xf numFmtId="164" fontId="0" fillId="0" borderId="0" xfId="1" applyNumberFormat="1" applyFont="1"/>
    <xf numFmtId="0" fontId="13" fillId="7" borderId="0" xfId="0" applyFont="1" applyFill="1"/>
    <xf numFmtId="4" fontId="9" fillId="6" borderId="21" xfId="0" applyNumberFormat="1" applyFont="1" applyFill="1" applyBorder="1" applyAlignment="1">
      <alignment horizontal="right" vertical="center"/>
    </xf>
    <xf numFmtId="4" fontId="14" fillId="6" borderId="21" xfId="0" applyNumberFormat="1" applyFont="1" applyFill="1" applyBorder="1" applyAlignment="1">
      <alignment horizontal="right" vertical="center"/>
    </xf>
    <xf numFmtId="4" fontId="27" fillId="0" borderId="21" xfId="0" applyNumberFormat="1" applyFont="1" applyBorder="1" applyAlignment="1">
      <alignment horizontal="right" vertical="center"/>
    </xf>
    <xf numFmtId="4" fontId="27" fillId="0" borderId="21" xfId="0" applyNumberFormat="1" applyFont="1" applyFill="1" applyBorder="1" applyAlignment="1">
      <alignment horizontal="right" vertical="center"/>
    </xf>
    <xf numFmtId="0" fontId="9" fillId="0" borderId="19" xfId="0" applyFont="1" applyBorder="1" applyAlignment="1">
      <alignment horizontal="left" vertical="center" indent="2"/>
    </xf>
    <xf numFmtId="4" fontId="9" fillId="6" borderId="34" xfId="0" applyNumberFormat="1" applyFont="1" applyFill="1" applyBorder="1" applyAlignment="1">
      <alignment horizontal="right" vertical="center"/>
    </xf>
    <xf numFmtId="4" fontId="9" fillId="12" borderId="21" xfId="0" applyNumberFormat="1" applyFont="1" applyFill="1" applyBorder="1" applyAlignment="1">
      <alignment horizontal="right" vertical="center"/>
    </xf>
    <xf numFmtId="4" fontId="27" fillId="16" borderId="21" xfId="0" applyNumberFormat="1" applyFont="1" applyFill="1" applyBorder="1" applyAlignment="1">
      <alignment horizontal="right" vertical="center"/>
    </xf>
    <xf numFmtId="4" fontId="9" fillId="16" borderId="21" xfId="0" applyNumberFormat="1" applyFont="1" applyFill="1" applyBorder="1" applyAlignment="1">
      <alignment horizontal="right" vertical="center"/>
    </xf>
    <xf numFmtId="0" fontId="13" fillId="0" borderId="34" xfId="0" applyFont="1" applyBorder="1" applyAlignment="1">
      <alignment vertical="center"/>
    </xf>
    <xf numFmtId="4" fontId="13" fillId="0" borderId="34" xfId="0" applyNumberFormat="1" applyFont="1" applyBorder="1" applyAlignment="1">
      <alignment vertical="center"/>
    </xf>
    <xf numFmtId="4" fontId="13" fillId="0" borderId="36" xfId="0" applyNumberFormat="1" applyFont="1" applyBorder="1" applyAlignment="1">
      <alignment vertical="center"/>
    </xf>
    <xf numFmtId="4" fontId="13" fillId="7" borderId="34" xfId="0" applyNumberFormat="1" applyFont="1" applyFill="1" applyBorder="1" applyAlignment="1">
      <alignment vertical="center"/>
    </xf>
    <xf numFmtId="4" fontId="11" fillId="0" borderId="36" xfId="0" applyNumberFormat="1" applyFont="1" applyBorder="1" applyAlignment="1">
      <alignment vertical="center"/>
    </xf>
    <xf numFmtId="4" fontId="11" fillId="0" borderId="34" xfId="0" applyNumberFormat="1" applyFont="1" applyBorder="1" applyAlignment="1">
      <alignment vertical="center"/>
    </xf>
    <xf numFmtId="0" fontId="0" fillId="7" borderId="0" xfId="0" applyFill="1"/>
    <xf numFmtId="43" fontId="0" fillId="7" borderId="0" xfId="1" applyFont="1" applyFill="1"/>
    <xf numFmtId="4" fontId="27" fillId="0" borderId="34" xfId="0" applyNumberFormat="1" applyFont="1" applyBorder="1" applyAlignment="1">
      <alignment horizontal="right" vertical="center"/>
    </xf>
    <xf numFmtId="4" fontId="27" fillId="0" borderId="34" xfId="0" applyNumberFormat="1" applyFont="1" applyFill="1" applyBorder="1" applyAlignment="1">
      <alignment horizontal="right" vertical="center"/>
    </xf>
    <xf numFmtId="164" fontId="0" fillId="7" borderId="0" xfId="1" applyNumberFormat="1" applyFont="1" applyFill="1"/>
    <xf numFmtId="43" fontId="0" fillId="7" borderId="0" xfId="0" applyNumberFormat="1" applyFill="1"/>
    <xf numFmtId="4" fontId="9" fillId="12" borderId="34" xfId="0" applyNumberFormat="1" applyFont="1" applyFill="1" applyBorder="1" applyAlignment="1">
      <alignment horizontal="right" vertical="center"/>
    </xf>
    <xf numFmtId="4" fontId="14" fillId="6" borderId="34" xfId="0" applyNumberFormat="1" applyFont="1" applyFill="1" applyBorder="1" applyAlignment="1">
      <alignment horizontal="right" vertical="center"/>
    </xf>
    <xf numFmtId="4" fontId="27" fillId="16" borderId="34" xfId="0" applyNumberFormat="1" applyFont="1" applyFill="1" applyBorder="1" applyAlignment="1">
      <alignment horizontal="right" vertical="center"/>
    </xf>
    <xf numFmtId="4" fontId="9" fillId="16" borderId="34" xfId="0" applyNumberFormat="1" applyFont="1" applyFill="1" applyBorder="1" applyAlignment="1">
      <alignment horizontal="right" vertical="center"/>
    </xf>
    <xf numFmtId="4" fontId="13" fillId="11" borderId="34" xfId="0" applyNumberFormat="1" applyFont="1" applyFill="1" applyBorder="1" applyAlignment="1">
      <alignment vertical="center"/>
    </xf>
    <xf numFmtId="0" fontId="2" fillId="0" borderId="4" xfId="0" applyFont="1" applyBorder="1" applyAlignment="1">
      <alignment horizontal="center" vertical="center" wrapText="1"/>
    </xf>
    <xf numFmtId="0" fontId="5" fillId="2" borderId="6" xfId="0" applyFont="1" applyFill="1" applyBorder="1" applyAlignment="1">
      <alignment horizontal="center" wrapText="1"/>
    </xf>
    <xf numFmtId="0" fontId="2" fillId="0" borderId="3" xfId="0" applyFont="1" applyBorder="1" applyAlignment="1">
      <alignment horizontal="center" vertical="center" wrapText="1"/>
    </xf>
    <xf numFmtId="0" fontId="13" fillId="0" borderId="16" xfId="0" applyFont="1" applyBorder="1" applyAlignment="1">
      <alignment horizontal="center" vertical="center"/>
    </xf>
    <xf numFmtId="4" fontId="13" fillId="2" borderId="17" xfId="0" applyNumberFormat="1" applyFont="1" applyFill="1" applyBorder="1" applyAlignment="1">
      <alignment horizontal="right" vertical="center"/>
    </xf>
    <xf numFmtId="4" fontId="13" fillId="0" borderId="17" xfId="0" applyNumberFormat="1" applyFont="1" applyBorder="1" applyAlignment="1">
      <alignment horizontal="right" vertical="center"/>
    </xf>
    <xf numFmtId="4" fontId="14" fillId="7" borderId="17" xfId="0" applyNumberFormat="1" applyFont="1" applyFill="1" applyBorder="1" applyAlignment="1">
      <alignment horizontal="right" vertical="center"/>
    </xf>
    <xf numFmtId="0" fontId="13" fillId="0" borderId="22" xfId="0" applyFont="1" applyBorder="1" applyAlignment="1">
      <alignment horizontal="center" vertical="center"/>
    </xf>
    <xf numFmtId="0" fontId="0" fillId="0" borderId="0" xfId="0" applyFont="1"/>
    <xf numFmtId="0" fontId="13" fillId="0" borderId="0" xfId="0" applyFont="1" applyBorder="1" applyAlignment="1">
      <alignment horizontal="left" vertical="center" indent="1"/>
    </xf>
    <xf numFmtId="0" fontId="13" fillId="0" borderId="16" xfId="0" applyFont="1" applyBorder="1" applyAlignment="1">
      <alignment vertical="center"/>
    </xf>
    <xf numFmtId="0" fontId="11" fillId="0" borderId="17" xfId="0" applyFont="1" applyBorder="1" applyAlignment="1">
      <alignment vertical="center"/>
    </xf>
    <xf numFmtId="4" fontId="11" fillId="2" borderId="17" xfId="0" applyNumberFormat="1" applyFont="1" applyFill="1" applyBorder="1" applyAlignment="1">
      <alignment horizontal="right" vertical="center"/>
    </xf>
    <xf numFmtId="0" fontId="13" fillId="0" borderId="17" xfId="0" applyFont="1" applyBorder="1" applyAlignment="1">
      <alignment horizontal="left" vertical="center" wrapText="1" indent="1"/>
    </xf>
    <xf numFmtId="0" fontId="2" fillId="0" borderId="57" xfId="0" applyFont="1" applyBorder="1" applyAlignment="1">
      <alignment horizontal="center"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13" fillId="0" borderId="4" xfId="0" applyFont="1" applyBorder="1" applyAlignment="1">
      <alignment vertical="center"/>
    </xf>
    <xf numFmtId="0" fontId="13" fillId="0" borderId="50" xfId="0" applyFont="1" applyBorder="1" applyAlignment="1">
      <alignment vertical="center"/>
    </xf>
    <xf numFmtId="0" fontId="13" fillId="0" borderId="5" xfId="0" applyFont="1" applyBorder="1" applyAlignment="1">
      <alignment vertical="center"/>
    </xf>
    <xf numFmtId="0" fontId="13" fillId="0" borderId="51" xfId="0" applyFont="1" applyBorder="1" applyAlignment="1">
      <alignment vertical="center"/>
    </xf>
    <xf numFmtId="0" fontId="36" fillId="0" borderId="0" xfId="0" applyFont="1" applyBorder="1" applyAlignment="1">
      <alignment vertical="center"/>
    </xf>
    <xf numFmtId="0" fontId="13" fillId="0" borderId="0" xfId="0" applyFont="1" applyBorder="1" applyAlignment="1">
      <alignment vertical="center"/>
    </xf>
    <xf numFmtId="0" fontId="13" fillId="0" borderId="52" xfId="0" applyFont="1" applyBorder="1" applyAlignment="1">
      <alignment vertical="center"/>
    </xf>
    <xf numFmtId="0" fontId="13" fillId="3" borderId="17" xfId="0" applyFont="1" applyFill="1" applyBorder="1" applyAlignment="1">
      <alignment horizontal="center" vertical="center"/>
    </xf>
    <xf numFmtId="0" fontId="11" fillId="0" borderId="0" xfId="0" applyFont="1" applyBorder="1" applyAlignment="1">
      <alignment vertical="center"/>
    </xf>
    <xf numFmtId="0" fontId="36" fillId="0" borderId="51" xfId="0" applyFont="1" applyBorder="1" applyAlignment="1">
      <alignment vertical="center"/>
    </xf>
    <xf numFmtId="0" fontId="13" fillId="0" borderId="0" xfId="0" quotePrefix="1" applyFont="1" applyBorder="1" applyAlignment="1">
      <alignment vertical="center"/>
    </xf>
    <xf numFmtId="3" fontId="13" fillId="3" borderId="17" xfId="0" applyNumberFormat="1" applyFont="1" applyFill="1" applyBorder="1" applyAlignment="1">
      <alignment horizontal="right" vertical="center" indent="1"/>
    </xf>
    <xf numFmtId="4" fontId="13" fillId="3" borderId="17" xfId="0" applyNumberFormat="1" applyFont="1" applyFill="1" applyBorder="1" applyAlignment="1">
      <alignment horizontal="right" vertical="center" indent="1"/>
    </xf>
    <xf numFmtId="0" fontId="8" fillId="0" borderId="0" xfId="0" applyFont="1" applyBorder="1" applyAlignment="1">
      <alignment horizontal="center"/>
    </xf>
    <xf numFmtId="0" fontId="11" fillId="3" borderId="17" xfId="0" applyFont="1" applyFill="1" applyBorder="1" applyAlignment="1">
      <alignment horizontal="center" vertical="center" wrapText="1"/>
    </xf>
    <xf numFmtId="0" fontId="11" fillId="0" borderId="0" xfId="0" applyFont="1" applyBorder="1" applyAlignment="1">
      <alignment horizontal="center" vertical="center" wrapText="1"/>
    </xf>
    <xf numFmtId="0" fontId="13" fillId="0" borderId="16" xfId="0" applyFont="1" applyBorder="1" applyAlignment="1">
      <alignment horizontal="left" vertical="center" indent="1"/>
    </xf>
    <xf numFmtId="4" fontId="13" fillId="0" borderId="17" xfId="0" applyNumberFormat="1" applyFont="1" applyBorder="1" applyAlignment="1">
      <alignment horizontal="right" vertical="center" indent="1"/>
    </xf>
    <xf numFmtId="4" fontId="11" fillId="13" borderId="17" xfId="0" applyNumberFormat="1" applyFont="1" applyFill="1" applyBorder="1" applyAlignment="1">
      <alignment horizontal="right" vertical="center" indent="1"/>
    </xf>
    <xf numFmtId="0" fontId="11" fillId="13" borderId="16" xfId="0" applyFont="1" applyFill="1" applyBorder="1" applyAlignment="1">
      <alignment horizontal="center" vertical="center"/>
    </xf>
    <xf numFmtId="3" fontId="11" fillId="13" borderId="17" xfId="0" applyNumberFormat="1" applyFont="1" applyFill="1" applyBorder="1" applyAlignment="1">
      <alignment horizontal="center" vertical="center"/>
    </xf>
    <xf numFmtId="0" fontId="11" fillId="3" borderId="16" xfId="0" applyFont="1" applyFill="1" applyBorder="1" applyAlignment="1">
      <alignment vertical="center"/>
    </xf>
    <xf numFmtId="0" fontId="13" fillId="0" borderId="7" xfId="0" applyFont="1" applyBorder="1" applyAlignment="1">
      <alignment vertical="center"/>
    </xf>
    <xf numFmtId="0" fontId="13" fillId="0" borderId="8" xfId="0" applyFont="1" applyBorder="1" applyAlignment="1">
      <alignment vertical="center"/>
    </xf>
    <xf numFmtId="0" fontId="13" fillId="0" borderId="53" xfId="0" applyFont="1" applyBorder="1" applyAlignment="1">
      <alignment vertical="center"/>
    </xf>
    <xf numFmtId="0" fontId="21" fillId="0" borderId="0" xfId="0" applyFont="1" applyAlignment="1">
      <alignment horizontal="left" vertical="center"/>
    </xf>
    <xf numFmtId="0" fontId="13" fillId="0" borderId="0" xfId="0" applyFont="1" applyAlignment="1">
      <alignment horizontal="right" vertical="center"/>
    </xf>
    <xf numFmtId="0" fontId="13" fillId="0" borderId="0" xfId="0" applyFont="1" applyAlignment="1">
      <alignment vertical="center"/>
    </xf>
    <xf numFmtId="0" fontId="20" fillId="0" borderId="0" xfId="0" quotePrefix="1" applyFont="1" applyAlignment="1">
      <alignment horizontal="left" vertical="center"/>
    </xf>
    <xf numFmtId="0" fontId="13" fillId="0" borderId="0" xfId="0" quotePrefix="1" applyFont="1" applyAlignment="1">
      <alignment horizontal="right" vertical="center"/>
    </xf>
    <xf numFmtId="0" fontId="5" fillId="2" borderId="6" xfId="0" applyFont="1" applyFill="1" applyBorder="1" applyAlignment="1">
      <alignment horizontal="center" vertical="center"/>
    </xf>
    <xf numFmtId="0" fontId="6" fillId="2" borderId="45" xfId="0" applyFont="1" applyFill="1" applyBorder="1" applyAlignment="1">
      <alignment horizontal="center" vertical="center" wrapText="1"/>
    </xf>
    <xf numFmtId="0" fontId="6" fillId="0" borderId="3" xfId="0" applyFont="1" applyFill="1" applyBorder="1" applyAlignment="1">
      <alignment horizontal="center" vertical="center"/>
    </xf>
    <xf numFmtId="0" fontId="4" fillId="13" borderId="32" xfId="0" applyFont="1" applyFill="1" applyBorder="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32" xfId="0" applyFont="1" applyBorder="1" applyAlignment="1">
      <alignment horizontal="center" vertical="center"/>
    </xf>
    <xf numFmtId="0" fontId="37" fillId="0" borderId="7" xfId="0" applyFont="1" applyFill="1" applyBorder="1" applyAlignment="1">
      <alignment horizontal="center" vertical="center"/>
    </xf>
    <xf numFmtId="0" fontId="37" fillId="0" borderId="8" xfId="0" applyFont="1" applyFill="1" applyBorder="1" applyAlignment="1">
      <alignment horizontal="center" vertical="center"/>
    </xf>
    <xf numFmtId="0" fontId="37" fillId="0" borderId="45" xfId="0" applyFont="1" applyFill="1" applyBorder="1" applyAlignment="1">
      <alignment horizontal="center" vertical="center"/>
    </xf>
    <xf numFmtId="0" fontId="0" fillId="0" borderId="0" xfId="0" applyAlignment="1">
      <alignment horizontal="left" vertical="center" wrapText="1"/>
    </xf>
    <xf numFmtId="0" fontId="11" fillId="2" borderId="6" xfId="0" applyFont="1" applyFill="1" applyBorder="1" applyAlignment="1">
      <alignment horizontal="center" wrapText="1"/>
    </xf>
    <xf numFmtId="0" fontId="3"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11" fillId="4" borderId="35" xfId="0" applyFont="1" applyFill="1" applyBorder="1" applyAlignment="1">
      <alignment horizontal="center" vertical="center" wrapText="1"/>
    </xf>
    <xf numFmtId="0" fontId="36" fillId="0" borderId="36" xfId="0" applyFont="1" applyBorder="1" applyAlignment="1">
      <alignment vertical="center"/>
    </xf>
    <xf numFmtId="0" fontId="13" fillId="3" borderId="34" xfId="0" applyFont="1" applyFill="1" applyBorder="1" applyAlignment="1">
      <alignment horizontal="left" vertical="center" indent="1"/>
    </xf>
    <xf numFmtId="0" fontId="36" fillId="7" borderId="34" xfId="0" applyFont="1" applyFill="1" applyBorder="1" applyAlignment="1">
      <alignment vertical="center"/>
    </xf>
    <xf numFmtId="4" fontId="11" fillId="7" borderId="34" xfId="0" applyNumberFormat="1" applyFont="1" applyFill="1" applyBorder="1" applyAlignment="1">
      <alignment vertical="center"/>
    </xf>
    <xf numFmtId="0" fontId="11" fillId="7" borderId="45" xfId="0" applyFont="1" applyFill="1" applyBorder="1" applyAlignment="1">
      <alignment vertical="center"/>
    </xf>
    <xf numFmtId="0" fontId="13" fillId="11" borderId="34" xfId="0" applyFont="1" applyFill="1" applyBorder="1" applyAlignment="1">
      <alignment horizontal="left" vertical="center" indent="1"/>
    </xf>
    <xf numFmtId="0" fontId="13" fillId="7" borderId="34" xfId="0" applyFont="1" applyFill="1" applyBorder="1" applyAlignment="1">
      <alignment horizontal="left" vertical="center" wrapText="1" indent="1"/>
    </xf>
    <xf numFmtId="4" fontId="14" fillId="7" borderId="34" xfId="0" applyNumberFormat="1" applyFont="1" applyFill="1" applyBorder="1" applyAlignment="1">
      <alignment vertical="center"/>
    </xf>
    <xf numFmtId="0" fontId="13" fillId="3" borderId="34" xfId="0" applyFont="1" applyFill="1" applyBorder="1" applyAlignment="1">
      <alignment horizontal="left" vertical="center" wrapText="1" indent="1"/>
    </xf>
    <xf numFmtId="0" fontId="11" fillId="0" borderId="45" xfId="0" applyFont="1" applyFill="1" applyBorder="1" applyAlignment="1">
      <alignment vertical="center" wrapText="1"/>
    </xf>
    <xf numFmtId="4" fontId="11" fillId="11" borderId="34" xfId="0" applyNumberFormat="1" applyFont="1" applyFill="1" applyBorder="1" applyAlignment="1">
      <alignment vertical="center"/>
    </xf>
    <xf numFmtId="4" fontId="11" fillId="0" borderId="45" xfId="0" applyNumberFormat="1" applyFont="1" applyBorder="1" applyAlignment="1">
      <alignment vertical="center"/>
    </xf>
    <xf numFmtId="4" fontId="11" fillId="11" borderId="45" xfId="0" applyNumberFormat="1" applyFont="1" applyFill="1" applyBorder="1" applyAlignment="1">
      <alignment vertical="center"/>
    </xf>
    <xf numFmtId="0" fontId="36" fillId="0" borderId="34" xfId="0" applyFont="1" applyBorder="1" applyAlignment="1">
      <alignment vertical="center"/>
    </xf>
    <xf numFmtId="0" fontId="36" fillId="0" borderId="45" xfId="0" applyFont="1" applyBorder="1" applyAlignment="1">
      <alignment vertical="center"/>
    </xf>
    <xf numFmtId="4" fontId="11" fillId="7" borderId="43" xfId="0" applyNumberFormat="1" applyFont="1" applyFill="1" applyBorder="1" applyAlignment="1">
      <alignment vertical="center"/>
    </xf>
    <xf numFmtId="4" fontId="11" fillId="11" borderId="43" xfId="0" applyNumberFormat="1" applyFont="1" applyFill="1" applyBorder="1" applyAlignment="1">
      <alignment vertical="center"/>
    </xf>
    <xf numFmtId="0" fontId="36" fillId="0" borderId="45" xfId="0" applyFont="1" applyFill="1" applyBorder="1" applyAlignment="1">
      <alignment vertical="center" wrapText="1"/>
    </xf>
    <xf numFmtId="0" fontId="13" fillId="3" borderId="43" xfId="0" applyFont="1" applyFill="1" applyBorder="1" applyAlignment="1">
      <alignment horizontal="left" vertical="center" wrapText="1" indent="1"/>
    </xf>
    <xf numFmtId="4" fontId="13" fillId="0" borderId="43" xfId="0" applyNumberFormat="1" applyFont="1" applyBorder="1" applyAlignment="1">
      <alignment vertical="center"/>
    </xf>
    <xf numFmtId="4" fontId="13" fillId="11" borderId="43" xfId="0" applyNumberFormat="1" applyFont="1" applyFill="1" applyBorder="1" applyAlignment="1">
      <alignment vertical="center"/>
    </xf>
    <xf numFmtId="0" fontId="11" fillId="3" borderId="35" xfId="0" applyFont="1" applyFill="1" applyBorder="1" applyAlignment="1">
      <alignment horizontal="left" vertical="center" wrapText="1" indent="1"/>
    </xf>
    <xf numFmtId="4" fontId="11" fillId="0" borderId="35" xfId="0" applyNumberFormat="1" applyFont="1" applyBorder="1" applyAlignment="1">
      <alignment vertical="center"/>
    </xf>
    <xf numFmtId="4" fontId="11" fillId="7" borderId="35" xfId="0" applyNumberFormat="1" applyFont="1" applyFill="1" applyBorder="1" applyAlignment="1">
      <alignment vertical="center"/>
    </xf>
    <xf numFmtId="0" fontId="13" fillId="15" borderId="17" xfId="0" applyFont="1" applyFill="1" applyBorder="1" applyAlignment="1">
      <alignment horizontal="left" vertical="center" wrapText="1"/>
    </xf>
    <xf numFmtId="4" fontId="13" fillId="0" borderId="17" xfId="0" applyNumberFormat="1" applyFont="1" applyBorder="1" applyAlignment="1">
      <alignment vertical="center"/>
    </xf>
    <xf numFmtId="4" fontId="14" fillId="7" borderId="17" xfId="0" applyNumberFormat="1" applyFont="1" applyFill="1" applyBorder="1" applyAlignment="1">
      <alignment vertical="center"/>
    </xf>
    <xf numFmtId="4" fontId="13" fillId="0" borderId="18" xfId="0" applyNumberFormat="1" applyFont="1" applyBorder="1" applyAlignment="1">
      <alignment vertical="center"/>
    </xf>
    <xf numFmtId="4" fontId="30" fillId="0" borderId="17" xfId="0" applyNumberFormat="1" applyFont="1" applyBorder="1" applyAlignment="1">
      <alignment vertical="center"/>
    </xf>
    <xf numFmtId="3" fontId="13" fillId="7" borderId="17" xfId="0" applyNumberFormat="1" applyFont="1" applyFill="1" applyBorder="1" applyAlignment="1">
      <alignment horizontal="center" vertical="center"/>
    </xf>
    <xf numFmtId="10" fontId="13" fillId="0" borderId="0" xfId="21" applyNumberFormat="1" applyFont="1" applyBorder="1" applyAlignment="1">
      <alignment vertical="center"/>
    </xf>
    <xf numFmtId="4" fontId="27" fillId="7" borderId="0" xfId="0" applyNumberFormat="1" applyFont="1" applyFill="1" applyBorder="1" applyAlignment="1">
      <alignment horizontal="right" vertical="center"/>
    </xf>
    <xf numFmtId="0" fontId="6" fillId="2" borderId="9" xfId="0" applyFont="1" applyFill="1" applyBorder="1" applyAlignment="1">
      <alignment horizontal="center" vertical="center" wrapText="1"/>
    </xf>
    <xf numFmtId="4" fontId="13" fillId="7" borderId="17" xfId="0" applyNumberFormat="1" applyFont="1" applyFill="1" applyBorder="1" applyAlignment="1">
      <alignment vertical="center"/>
    </xf>
    <xf numFmtId="4" fontId="4" fillId="0" borderId="33" xfId="0" applyNumberFormat="1" applyFont="1" applyBorder="1" applyAlignment="1">
      <alignment vertical="center"/>
    </xf>
    <xf numFmtId="4" fontId="40" fillId="0" borderId="34" xfId="0" applyNumberFormat="1" applyFont="1" applyBorder="1" applyAlignment="1">
      <alignment vertical="center"/>
    </xf>
    <xf numFmtId="4" fontId="16" fillId="0" borderId="34" xfId="0" applyNumberFormat="1" applyFont="1" applyBorder="1" applyAlignment="1">
      <alignment vertical="center"/>
    </xf>
    <xf numFmtId="4" fontId="4" fillId="0" borderId="34" xfId="0" applyNumberFormat="1" applyFont="1" applyBorder="1" applyAlignment="1">
      <alignment vertical="center"/>
    </xf>
    <xf numFmtId="4" fontId="16" fillId="0" borderId="43" xfId="0" applyNumberFormat="1" applyFont="1" applyBorder="1" applyAlignment="1">
      <alignment vertical="center"/>
    </xf>
    <xf numFmtId="4" fontId="16" fillId="7" borderId="40" xfId="0" applyNumberFormat="1" applyFont="1" applyFill="1" applyBorder="1" applyAlignment="1">
      <alignment vertical="center"/>
    </xf>
    <xf numFmtId="4" fontId="40" fillId="7" borderId="62" xfId="0" applyNumberFormat="1" applyFont="1" applyFill="1" applyBorder="1" applyAlignment="1">
      <alignment vertical="center"/>
    </xf>
    <xf numFmtId="4" fontId="16" fillId="7" borderId="62" xfId="0" applyNumberFormat="1" applyFont="1" applyFill="1" applyBorder="1" applyAlignment="1">
      <alignment vertical="center"/>
    </xf>
    <xf numFmtId="4" fontId="40" fillId="7" borderId="34" xfId="0" applyNumberFormat="1" applyFont="1" applyFill="1" applyBorder="1" applyAlignment="1">
      <alignment vertical="center"/>
    </xf>
    <xf numFmtId="4" fontId="4" fillId="0" borderId="35" xfId="0" applyNumberFormat="1" applyFont="1" applyBorder="1" applyAlignment="1">
      <alignment vertical="center"/>
    </xf>
    <xf numFmtId="0" fontId="2" fillId="0" borderId="19" xfId="0" applyFont="1" applyBorder="1" applyAlignment="1">
      <alignment vertical="center" wrapText="1"/>
    </xf>
    <xf numFmtId="0" fontId="9" fillId="0" borderId="30" xfId="0" applyFont="1" applyFill="1" applyBorder="1" applyAlignment="1">
      <alignment horizontal="center" vertical="center"/>
    </xf>
    <xf numFmtId="0" fontId="10" fillId="4" borderId="49" xfId="0" applyNumberFormat="1" applyFont="1" applyFill="1" applyBorder="1" applyAlignment="1">
      <alignment horizontal="center" vertical="center"/>
    </xf>
    <xf numFmtId="4" fontId="15" fillId="0" borderId="18" xfId="0" applyNumberFormat="1" applyFont="1" applyFill="1" applyBorder="1" applyAlignment="1">
      <alignment horizontal="right" vertical="center"/>
    </xf>
    <xf numFmtId="4" fontId="24" fillId="9" borderId="18" xfId="0" applyNumberFormat="1" applyFont="1" applyFill="1" applyBorder="1" applyAlignment="1">
      <alignment horizontal="right" vertical="center"/>
    </xf>
    <xf numFmtId="0" fontId="6" fillId="2" borderId="9" xfId="0" applyFont="1" applyFill="1" applyBorder="1" applyAlignment="1">
      <alignment horizontal="center" vertical="center" wrapText="1"/>
    </xf>
    <xf numFmtId="0" fontId="11" fillId="9" borderId="17" xfId="0" applyFont="1" applyFill="1" applyBorder="1" applyAlignment="1">
      <alignment horizontal="center" vertical="center"/>
    </xf>
    <xf numFmtId="0" fontId="11" fillId="9" borderId="17" xfId="0" applyFont="1" applyFill="1" applyBorder="1" applyAlignment="1">
      <alignment horizontal="center" vertical="center" wrapText="1"/>
    </xf>
    <xf numFmtId="0" fontId="0" fillId="0" borderId="0" xfId="0" applyFont="1" applyBorder="1"/>
    <xf numFmtId="0" fontId="2" fillId="0" borderId="17" xfId="0" applyFont="1" applyBorder="1" applyAlignment="1">
      <alignment horizontal="center" vertical="center" wrapText="1"/>
    </xf>
    <xf numFmtId="0" fontId="27" fillId="7" borderId="0" xfId="0" applyFont="1" applyFill="1" applyBorder="1" applyAlignment="1">
      <alignment horizontal="center" vertical="center"/>
    </xf>
    <xf numFmtId="4" fontId="9" fillId="6" borderId="15" xfId="0" applyNumberFormat="1" applyFont="1" applyFill="1" applyBorder="1" applyAlignment="1">
      <alignment horizontal="right" vertical="center"/>
    </xf>
    <xf numFmtId="4" fontId="27" fillId="0" borderId="15" xfId="0" applyNumberFormat="1" applyFont="1" applyFill="1" applyBorder="1" applyAlignment="1">
      <alignment horizontal="right" vertical="center"/>
    </xf>
    <xf numFmtId="4" fontId="9" fillId="6" borderId="52" xfId="0" applyNumberFormat="1" applyFont="1" applyFill="1" applyBorder="1" applyAlignment="1">
      <alignment horizontal="right" vertical="center"/>
    </xf>
    <xf numFmtId="4" fontId="14" fillId="6" borderId="52" xfId="0" applyNumberFormat="1" applyFont="1" applyFill="1" applyBorder="1" applyAlignment="1">
      <alignment horizontal="right" vertical="center"/>
    </xf>
    <xf numFmtId="4" fontId="27" fillId="0" borderId="59" xfId="0" applyNumberFormat="1" applyFont="1" applyBorder="1" applyAlignment="1">
      <alignment horizontal="right" vertical="center"/>
    </xf>
    <xf numFmtId="4" fontId="27" fillId="0" borderId="59" xfId="0" applyNumberFormat="1" applyFont="1" applyFill="1" applyBorder="1" applyAlignment="1">
      <alignment horizontal="right" vertical="center"/>
    </xf>
    <xf numFmtId="4" fontId="27" fillId="0" borderId="52" xfId="0" applyNumberFormat="1" applyFont="1" applyBorder="1" applyAlignment="1">
      <alignment horizontal="right" vertical="center"/>
    </xf>
    <xf numFmtId="0" fontId="10" fillId="4" borderId="17" xfId="0" applyFont="1" applyFill="1" applyBorder="1" applyAlignment="1">
      <alignment horizontal="center" vertical="center" wrapText="1"/>
    </xf>
    <xf numFmtId="4" fontId="27" fillId="16" borderId="15" xfId="0" applyNumberFormat="1" applyFont="1" applyFill="1" applyBorder="1" applyAlignment="1">
      <alignment horizontal="right" vertical="center"/>
    </xf>
    <xf numFmtId="4" fontId="9" fillId="16" borderId="15" xfId="0" applyNumberFormat="1" applyFont="1" applyFill="1" applyBorder="1" applyAlignment="1">
      <alignment horizontal="right" vertical="center"/>
    </xf>
    <xf numFmtId="4" fontId="27" fillId="16" borderId="59" xfId="0" applyNumberFormat="1" applyFont="1" applyFill="1" applyBorder="1" applyAlignment="1">
      <alignment horizontal="right" vertical="center"/>
    </xf>
    <xf numFmtId="4" fontId="9" fillId="16" borderId="52" xfId="0" applyNumberFormat="1" applyFont="1" applyFill="1" applyBorder="1" applyAlignment="1">
      <alignment horizontal="right" vertical="center"/>
    </xf>
    <xf numFmtId="4" fontId="27" fillId="0" borderId="52" xfId="0" applyNumberFormat="1" applyFont="1" applyFill="1" applyBorder="1" applyAlignment="1">
      <alignment horizontal="right" vertical="center"/>
    </xf>
    <xf numFmtId="0" fontId="26" fillId="3" borderId="10" xfId="0" applyFont="1" applyFill="1" applyBorder="1" applyAlignment="1">
      <alignment horizontal="center" vertical="center"/>
    </xf>
    <xf numFmtId="0" fontId="27" fillId="9" borderId="19" xfId="0" applyFont="1" applyFill="1" applyBorder="1" applyAlignment="1">
      <alignment vertical="center"/>
    </xf>
    <xf numFmtId="0" fontId="27" fillId="0" borderId="19" xfId="0" applyFont="1" applyBorder="1" applyAlignment="1">
      <alignment vertical="center"/>
    </xf>
    <xf numFmtId="0" fontId="9" fillId="0" borderId="51" xfId="0" applyFont="1" applyBorder="1" applyAlignment="1">
      <alignment horizontal="left" vertical="center" indent="2"/>
    </xf>
    <xf numFmtId="0" fontId="27" fillId="0" borderId="29" xfId="0" applyFont="1" applyBorder="1" applyAlignment="1">
      <alignment vertical="center"/>
    </xf>
    <xf numFmtId="0" fontId="9" fillId="0" borderId="13" xfId="0" applyFont="1" applyBorder="1" applyAlignment="1">
      <alignment horizontal="left" vertical="center" indent="2"/>
    </xf>
    <xf numFmtId="0" fontId="27" fillId="0" borderId="13" xfId="0" applyFont="1" applyBorder="1" applyAlignment="1">
      <alignment vertical="center"/>
    </xf>
    <xf numFmtId="0" fontId="9" fillId="0" borderId="19" xfId="0" applyFont="1" applyBorder="1" applyAlignment="1">
      <alignment horizontal="left" vertical="center" indent="4"/>
    </xf>
    <xf numFmtId="0" fontId="27" fillId="0" borderId="51" xfId="0" applyFont="1" applyBorder="1" applyAlignment="1">
      <alignment vertical="center"/>
    </xf>
    <xf numFmtId="0" fontId="27" fillId="4" borderId="26" xfId="0" applyFont="1" applyFill="1" applyBorder="1" applyAlignment="1">
      <alignment horizontal="center" vertical="center"/>
    </xf>
    <xf numFmtId="4" fontId="27" fillId="9" borderId="21" xfId="0" applyNumberFormat="1" applyFont="1" applyFill="1" applyBorder="1" applyAlignment="1">
      <alignment horizontal="right" vertical="center"/>
    </xf>
    <xf numFmtId="4" fontId="13" fillId="0" borderId="59" xfId="0" applyNumberFormat="1" applyFont="1" applyBorder="1" applyAlignment="1">
      <alignment vertical="center"/>
    </xf>
    <xf numFmtId="4" fontId="27" fillId="4" borderId="54" xfId="0" applyNumberFormat="1" applyFont="1" applyFill="1" applyBorder="1" applyAlignment="1">
      <alignment horizontal="right" vertical="center"/>
    </xf>
    <xf numFmtId="0" fontId="10" fillId="4" borderId="33" xfId="0" applyFont="1" applyFill="1" applyBorder="1" applyAlignment="1">
      <alignment horizontal="center" vertical="center"/>
    </xf>
    <xf numFmtId="4" fontId="27" fillId="9" borderId="34" xfId="0" applyNumberFormat="1" applyFont="1" applyFill="1" applyBorder="1" applyAlignment="1">
      <alignment horizontal="right" vertical="center"/>
    </xf>
    <xf numFmtId="4" fontId="9" fillId="6" borderId="45" xfId="0" applyNumberFormat="1" applyFont="1" applyFill="1" applyBorder="1" applyAlignment="1">
      <alignment horizontal="right" vertical="center"/>
    </xf>
    <xf numFmtId="4" fontId="14" fillId="6" borderId="45" xfId="0" applyNumberFormat="1" applyFont="1" applyFill="1" applyBorder="1" applyAlignment="1">
      <alignment horizontal="right" vertical="center"/>
    </xf>
    <xf numFmtId="4" fontId="27" fillId="0" borderId="36" xfId="0" applyNumberFormat="1" applyFont="1" applyBorder="1" applyAlignment="1">
      <alignment horizontal="right" vertical="center"/>
    </xf>
    <xf numFmtId="4" fontId="9" fillId="6" borderId="43" xfId="0" applyNumberFormat="1" applyFont="1" applyFill="1" applyBorder="1" applyAlignment="1">
      <alignment horizontal="right" vertical="center"/>
    </xf>
    <xf numFmtId="4" fontId="27" fillId="0" borderId="36" xfId="0" applyNumberFormat="1" applyFont="1" applyFill="1" applyBorder="1" applyAlignment="1">
      <alignment horizontal="right" vertical="center"/>
    </xf>
    <xf numFmtId="4" fontId="27" fillId="0" borderId="43" xfId="0" applyNumberFormat="1" applyFont="1" applyFill="1" applyBorder="1" applyAlignment="1">
      <alignment horizontal="right" vertical="center"/>
    </xf>
    <xf numFmtId="4" fontId="27" fillId="0" borderId="45" xfId="0" applyNumberFormat="1" applyFont="1" applyBorder="1" applyAlignment="1">
      <alignment horizontal="right" vertical="center"/>
    </xf>
    <xf numFmtId="4" fontId="27" fillId="4" borderId="35" xfId="0" applyNumberFormat="1" applyFont="1" applyFill="1" applyBorder="1" applyAlignment="1">
      <alignment horizontal="right" vertical="center"/>
    </xf>
    <xf numFmtId="0" fontId="26" fillId="4" borderId="26" xfId="0" applyFont="1" applyFill="1" applyBorder="1" applyAlignment="1">
      <alignment horizontal="center" vertical="center"/>
    </xf>
    <xf numFmtId="4" fontId="27" fillId="9" borderId="21" xfId="0" applyNumberFormat="1" applyFont="1" applyFill="1" applyBorder="1" applyAlignment="1">
      <alignment vertical="center"/>
    </xf>
    <xf numFmtId="4" fontId="27" fillId="9" borderId="34" xfId="0" applyNumberFormat="1" applyFont="1" applyFill="1" applyBorder="1" applyAlignment="1">
      <alignment vertical="center"/>
    </xf>
    <xf numFmtId="4" fontId="27" fillId="16" borderId="36" xfId="0" applyNumberFormat="1" applyFont="1" applyFill="1" applyBorder="1" applyAlignment="1">
      <alignment horizontal="right" vertical="center"/>
    </xf>
    <xf numFmtId="4" fontId="27" fillId="16" borderId="43" xfId="0" applyNumberFormat="1" applyFont="1" applyFill="1" applyBorder="1" applyAlignment="1">
      <alignment horizontal="right" vertical="center"/>
    </xf>
    <xf numFmtId="4" fontId="9" fillId="16" borderId="43" xfId="0" applyNumberFormat="1" applyFont="1" applyFill="1" applyBorder="1" applyAlignment="1">
      <alignment horizontal="right" vertical="center"/>
    </xf>
    <xf numFmtId="4" fontId="9" fillId="16" borderId="45" xfId="0" applyNumberFormat="1" applyFont="1" applyFill="1" applyBorder="1" applyAlignment="1">
      <alignment horizontal="right" vertical="center"/>
    </xf>
    <xf numFmtId="4" fontId="27" fillId="0" borderId="45" xfId="0" applyNumberFormat="1" applyFont="1" applyFill="1" applyBorder="1" applyAlignment="1">
      <alignment horizontal="right" vertical="center"/>
    </xf>
    <xf numFmtId="0" fontId="10" fillId="4" borderId="17" xfId="0" applyNumberFormat="1" applyFont="1" applyFill="1" applyBorder="1" applyAlignment="1">
      <alignment horizontal="center" vertical="center"/>
    </xf>
    <xf numFmtId="4" fontId="15" fillId="7" borderId="18" xfId="0" applyNumberFormat="1" applyFont="1" applyFill="1" applyBorder="1" applyAlignment="1">
      <alignment horizontal="right" vertical="center"/>
    </xf>
    <xf numFmtId="0" fontId="15" fillId="0" borderId="16" xfId="0" applyFont="1" applyBorder="1" applyAlignment="1">
      <alignment vertical="center" wrapText="1"/>
    </xf>
    <xf numFmtId="0" fontId="22" fillId="8" borderId="16" xfId="0" applyFont="1" applyFill="1" applyBorder="1" applyAlignment="1">
      <alignment vertical="center" wrapText="1"/>
    </xf>
    <xf numFmtId="4" fontId="15" fillId="8" borderId="18" xfId="0" applyNumberFormat="1" applyFont="1" applyFill="1" applyBorder="1" applyAlignment="1">
      <alignment horizontal="right" vertical="center"/>
    </xf>
    <xf numFmtId="4" fontId="24" fillId="8" borderId="24" xfId="0" applyNumberFormat="1" applyFont="1" applyFill="1" applyBorder="1" applyAlignment="1">
      <alignment horizontal="right" vertical="center"/>
    </xf>
    <xf numFmtId="0" fontId="9" fillId="0" borderId="16" xfId="0" applyFont="1" applyFill="1" applyBorder="1" applyAlignment="1">
      <alignment horizontal="center" vertical="center"/>
    </xf>
    <xf numFmtId="0" fontId="10" fillId="4" borderId="18" xfId="0" applyFont="1" applyFill="1" applyBorder="1" applyAlignment="1">
      <alignment horizontal="center" vertical="center" wrapText="1"/>
    </xf>
    <xf numFmtId="4" fontId="11" fillId="0" borderId="17" xfId="0" applyNumberFormat="1" applyFont="1" applyBorder="1" applyAlignment="1">
      <alignment vertical="center"/>
    </xf>
    <xf numFmtId="0" fontId="13" fillId="0" borderId="17" xfId="0" applyFont="1" applyBorder="1" applyAlignment="1">
      <alignment vertical="center"/>
    </xf>
    <xf numFmtId="4" fontId="28" fillId="10" borderId="17" xfId="0" applyNumberFormat="1" applyFont="1" applyFill="1" applyBorder="1" applyAlignment="1">
      <alignment vertical="center"/>
    </xf>
    <xf numFmtId="4" fontId="11" fillId="7" borderId="17" xfId="0" applyNumberFormat="1" applyFont="1" applyFill="1" applyBorder="1" applyAlignment="1">
      <alignment vertical="center"/>
    </xf>
    <xf numFmtId="4" fontId="13" fillId="10" borderId="17" xfId="0" applyNumberFormat="1" applyFont="1" applyFill="1" applyBorder="1" applyAlignment="1">
      <alignment vertical="center"/>
    </xf>
    <xf numFmtId="4" fontId="13" fillId="0" borderId="17" xfId="0" applyNumberFormat="1" applyFont="1" applyFill="1" applyBorder="1" applyAlignment="1">
      <alignment vertical="center"/>
    </xf>
    <xf numFmtId="4" fontId="13" fillId="9" borderId="17" xfId="0" applyNumberFormat="1" applyFont="1" applyFill="1" applyBorder="1" applyAlignment="1">
      <alignment vertical="center"/>
    </xf>
    <xf numFmtId="0" fontId="11" fillId="0" borderId="16" xfId="0" applyFont="1" applyBorder="1" applyAlignment="1">
      <alignment vertical="center"/>
    </xf>
    <xf numFmtId="4" fontId="11" fillId="0" borderId="18" xfId="0" applyNumberFormat="1" applyFont="1" applyBorder="1" applyAlignment="1">
      <alignment vertical="center"/>
    </xf>
    <xf numFmtId="0" fontId="28" fillId="0" borderId="16" xfId="0" applyFont="1" applyBorder="1" applyAlignment="1">
      <alignment vertical="center"/>
    </xf>
    <xf numFmtId="4" fontId="28" fillId="10" borderId="18" xfId="0" applyNumberFormat="1" applyFont="1" applyFill="1" applyBorder="1" applyAlignment="1">
      <alignment vertical="center"/>
    </xf>
    <xf numFmtId="0" fontId="13" fillId="0" borderId="16" xfId="0" applyFont="1" applyFill="1" applyBorder="1" applyAlignment="1">
      <alignment vertical="center"/>
    </xf>
    <xf numFmtId="0" fontId="28" fillId="0" borderId="16" xfId="0" applyFont="1" applyFill="1" applyBorder="1" applyAlignment="1">
      <alignment vertical="center"/>
    </xf>
    <xf numFmtId="4" fontId="11" fillId="7" borderId="18" xfId="0" applyNumberFormat="1" applyFont="1" applyFill="1" applyBorder="1" applyAlignment="1">
      <alignment vertical="center"/>
    </xf>
    <xf numFmtId="4" fontId="14" fillId="7" borderId="18" xfId="0" applyNumberFormat="1" applyFont="1" applyFill="1" applyBorder="1" applyAlignment="1">
      <alignment vertical="center"/>
    </xf>
    <xf numFmtId="4" fontId="13" fillId="7" borderId="18" xfId="0" applyNumberFormat="1" applyFont="1" applyFill="1" applyBorder="1" applyAlignment="1">
      <alignment vertical="center"/>
    </xf>
    <xf numFmtId="4" fontId="13" fillId="10" borderId="18" xfId="0" applyNumberFormat="1" applyFont="1" applyFill="1" applyBorder="1" applyAlignment="1">
      <alignment vertical="center"/>
    </xf>
    <xf numFmtId="4" fontId="13" fillId="0" borderId="18" xfId="0" applyNumberFormat="1" applyFont="1" applyFill="1" applyBorder="1" applyAlignment="1">
      <alignment vertical="center"/>
    </xf>
    <xf numFmtId="0" fontId="11" fillId="0" borderId="16" xfId="0" applyFont="1" applyFill="1" applyBorder="1" applyAlignment="1">
      <alignment vertical="center"/>
    </xf>
    <xf numFmtId="0" fontId="11" fillId="9" borderId="16" xfId="0" applyFont="1" applyFill="1" applyBorder="1" applyAlignment="1">
      <alignment vertical="center" wrapText="1"/>
    </xf>
    <xf numFmtId="4" fontId="13" fillId="9" borderId="18" xfId="0" applyNumberFormat="1" applyFont="1" applyFill="1" applyBorder="1" applyAlignment="1">
      <alignment vertical="center"/>
    </xf>
    <xf numFmtId="0" fontId="13" fillId="0" borderId="22" xfId="0" applyFont="1" applyBorder="1" applyAlignment="1">
      <alignment vertical="center"/>
    </xf>
    <xf numFmtId="4" fontId="13" fillId="0" borderId="23" xfId="0" applyNumberFormat="1" applyFont="1" applyBorder="1" applyAlignment="1">
      <alignment vertical="center"/>
    </xf>
    <xf numFmtId="4" fontId="13" fillId="0" borderId="24" xfId="0" applyNumberFormat="1" applyFont="1" applyBorder="1" applyAlignment="1">
      <alignment vertical="center"/>
    </xf>
    <xf numFmtId="0" fontId="11" fillId="0" borderId="46" xfId="0" applyFont="1" applyBorder="1" applyAlignment="1">
      <alignment vertical="center"/>
    </xf>
    <xf numFmtId="4" fontId="11" fillId="0" borderId="47" xfId="0" applyNumberFormat="1" applyFont="1" applyBorder="1" applyAlignment="1">
      <alignment vertical="center"/>
    </xf>
    <xf numFmtId="4" fontId="11" fillId="0" borderId="48" xfId="0" applyNumberFormat="1" applyFont="1" applyBorder="1" applyAlignment="1">
      <alignment vertical="center"/>
    </xf>
    <xf numFmtId="0" fontId="28" fillId="0" borderId="40" xfId="0" applyFont="1" applyFill="1" applyBorder="1" applyAlignment="1">
      <alignment vertical="center"/>
    </xf>
    <xf numFmtId="4" fontId="13" fillId="10" borderId="41" xfId="0" applyNumberFormat="1" applyFont="1" applyFill="1" applyBorder="1" applyAlignment="1">
      <alignment vertical="center"/>
    </xf>
    <xf numFmtId="4" fontId="13" fillId="10" borderId="42" xfId="0" applyNumberFormat="1" applyFont="1" applyFill="1" applyBorder="1" applyAlignment="1">
      <alignment vertical="center"/>
    </xf>
    <xf numFmtId="0" fontId="11" fillId="17" borderId="30" xfId="0" applyFont="1" applyFill="1" applyBorder="1" applyAlignment="1">
      <alignment vertical="center"/>
    </xf>
    <xf numFmtId="4" fontId="11" fillId="17" borderId="49" xfId="0" applyNumberFormat="1" applyFont="1" applyFill="1" applyBorder="1" applyAlignment="1">
      <alignment vertical="center"/>
    </xf>
    <xf numFmtId="4" fontId="11" fillId="17" borderId="31" xfId="0" applyNumberFormat="1" applyFont="1" applyFill="1" applyBorder="1" applyAlignment="1">
      <alignment vertical="center"/>
    </xf>
    <xf numFmtId="0" fontId="11" fillId="13" borderId="46" xfId="0" applyFont="1" applyFill="1" applyBorder="1" applyAlignment="1">
      <alignment vertical="center"/>
    </xf>
    <xf numFmtId="0" fontId="11" fillId="13" borderId="47" xfId="0" applyFont="1" applyFill="1" applyBorder="1" applyAlignment="1">
      <alignment vertical="center"/>
    </xf>
    <xf numFmtId="0" fontId="11" fillId="13" borderId="48" xfId="0" applyFont="1" applyFill="1" applyBorder="1" applyAlignment="1">
      <alignment vertical="center"/>
    </xf>
    <xf numFmtId="0" fontId="28" fillId="0" borderId="40" xfId="0" applyFont="1" applyBorder="1" applyAlignment="1">
      <alignment vertical="center"/>
    </xf>
    <xf numFmtId="2" fontId="11" fillId="10" borderId="47" xfId="0" applyNumberFormat="1" applyFont="1" applyFill="1" applyBorder="1" applyAlignment="1">
      <alignment vertical="center"/>
    </xf>
    <xf numFmtId="2" fontId="11" fillId="10" borderId="48" xfId="0" applyNumberFormat="1" applyFont="1" applyFill="1" applyBorder="1" applyAlignment="1">
      <alignment vertical="center"/>
    </xf>
    <xf numFmtId="0" fontId="28" fillId="0" borderId="22" xfId="0" applyFont="1" applyFill="1" applyBorder="1" applyAlignment="1">
      <alignment vertical="center"/>
    </xf>
    <xf numFmtId="4" fontId="13" fillId="10" borderId="23" xfId="0" applyNumberFormat="1" applyFont="1" applyFill="1" applyBorder="1" applyAlignment="1">
      <alignment vertical="center"/>
    </xf>
    <xf numFmtId="4" fontId="13" fillId="10" borderId="24" xfId="0" applyNumberFormat="1" applyFont="1" applyFill="1" applyBorder="1" applyAlignment="1">
      <alignment vertical="center"/>
    </xf>
    <xf numFmtId="0" fontId="11" fillId="4" borderId="17" xfId="0" applyFont="1" applyFill="1" applyBorder="1" applyAlignment="1">
      <alignment horizontal="center" vertical="center"/>
    </xf>
    <xf numFmtId="0" fontId="11" fillId="4" borderId="17" xfId="0" applyFont="1" applyFill="1" applyBorder="1" applyAlignment="1">
      <alignment horizontal="left" vertical="center"/>
    </xf>
    <xf numFmtId="0" fontId="29" fillId="7" borderId="17" xfId="0" applyFont="1" applyFill="1" applyBorder="1" applyAlignment="1">
      <alignment horizontal="center" vertical="center"/>
    </xf>
    <xf numFmtId="4" fontId="29" fillId="0" borderId="17" xfId="0" applyNumberFormat="1" applyFont="1" applyBorder="1" applyAlignment="1">
      <alignment horizontal="right" vertical="center"/>
    </xf>
    <xf numFmtId="4" fontId="29" fillId="0" borderId="17" xfId="0" applyNumberFormat="1" applyFont="1" applyBorder="1" applyAlignment="1">
      <alignment vertical="center"/>
    </xf>
    <xf numFmtId="4" fontId="0" fillId="0" borderId="17" xfId="0" applyNumberFormat="1" applyFont="1" applyBorder="1" applyAlignment="1">
      <alignment vertical="center"/>
    </xf>
    <xf numFmtId="4" fontId="0" fillId="7" borderId="17" xfId="0" applyNumberFormat="1" applyFont="1" applyFill="1" applyBorder="1" applyAlignment="1">
      <alignment vertical="center"/>
    </xf>
    <xf numFmtId="0" fontId="2" fillId="0" borderId="17" xfId="0" applyFont="1" applyBorder="1" applyAlignment="1">
      <alignment horizontal="left" vertical="center"/>
    </xf>
    <xf numFmtId="0" fontId="11" fillId="4" borderId="16" xfId="0" applyFont="1" applyFill="1" applyBorder="1" applyAlignment="1">
      <alignment horizontal="center" vertical="center"/>
    </xf>
    <xf numFmtId="0" fontId="11" fillId="4" borderId="18" xfId="0" applyFont="1" applyFill="1" applyBorder="1" applyAlignment="1">
      <alignment horizontal="center" vertical="center"/>
    </xf>
    <xf numFmtId="4" fontId="0" fillId="0" borderId="18" xfId="0" applyNumberFormat="1" applyFont="1" applyBorder="1" applyAlignment="1">
      <alignment vertical="center"/>
    </xf>
    <xf numFmtId="0" fontId="2" fillId="0" borderId="23" xfId="0" applyFont="1" applyBorder="1" applyAlignment="1">
      <alignment horizontal="left" vertical="center"/>
    </xf>
    <xf numFmtId="0" fontId="0" fillId="0" borderId="23" xfId="0" applyFont="1" applyBorder="1" applyAlignment="1">
      <alignment horizontal="center" vertical="center"/>
    </xf>
    <xf numFmtId="4" fontId="2" fillId="0" borderId="23" xfId="0" applyNumberFormat="1" applyFont="1" applyBorder="1" applyAlignment="1">
      <alignment vertical="center"/>
    </xf>
    <xf numFmtId="4" fontId="2" fillId="0" borderId="24" xfId="0" applyNumberFormat="1" applyFont="1" applyBorder="1" applyAlignment="1">
      <alignment vertical="center"/>
    </xf>
    <xf numFmtId="0" fontId="11" fillId="9" borderId="18" xfId="0" applyFont="1" applyFill="1" applyBorder="1" applyAlignment="1">
      <alignment horizontal="center" vertical="center" wrapText="1"/>
    </xf>
    <xf numFmtId="0" fontId="0" fillId="0" borderId="7" xfId="0" applyFont="1" applyBorder="1"/>
    <xf numFmtId="0" fontId="0" fillId="0" borderId="8" xfId="0" applyFont="1" applyBorder="1"/>
    <xf numFmtId="0" fontId="0" fillId="0" borderId="53" xfId="0" applyFont="1" applyBorder="1"/>
    <xf numFmtId="0" fontId="33" fillId="4" borderId="17" xfId="0" applyFont="1" applyFill="1" applyBorder="1" applyAlignment="1">
      <alignment horizontal="center" vertical="center" wrapText="1"/>
    </xf>
    <xf numFmtId="0" fontId="11" fillId="9" borderId="17" xfId="0" applyFont="1" applyFill="1" applyBorder="1" applyAlignment="1">
      <alignment horizontal="left" vertical="center"/>
    </xf>
    <xf numFmtId="3" fontId="11" fillId="9" borderId="17" xfId="0" applyNumberFormat="1" applyFont="1" applyFill="1" applyBorder="1" applyAlignment="1">
      <alignment horizontal="right" vertical="center"/>
    </xf>
    <xf numFmtId="0" fontId="13" fillId="0" borderId="17" xfId="0" applyFont="1" applyBorder="1" applyAlignment="1">
      <alignment horizontal="left" vertical="center" indent="1"/>
    </xf>
    <xf numFmtId="3" fontId="13" fillId="7" borderId="17" xfId="0" applyNumberFormat="1" applyFont="1" applyFill="1" applyBorder="1" applyAlignment="1">
      <alignment horizontal="right" vertical="center"/>
    </xf>
    <xf numFmtId="0" fontId="13" fillId="0" borderId="17" xfId="0" applyFont="1" applyBorder="1" applyAlignment="1">
      <alignment horizontal="left" vertical="center" indent="2"/>
    </xf>
    <xf numFmtId="10" fontId="13" fillId="0" borderId="17" xfId="21" applyNumberFormat="1" applyFont="1" applyFill="1" applyBorder="1" applyAlignment="1">
      <alignment horizontal="right" vertical="center"/>
    </xf>
    <xf numFmtId="4" fontId="11" fillId="9" borderId="17" xfId="0" applyNumberFormat="1" applyFont="1" applyFill="1" applyBorder="1" applyAlignment="1">
      <alignment horizontal="right" vertical="center"/>
    </xf>
    <xf numFmtId="0" fontId="13" fillId="0" borderId="17" xfId="0" applyFont="1" applyFill="1" applyBorder="1" applyAlignment="1">
      <alignment horizontal="left" vertical="center" indent="1"/>
    </xf>
    <xf numFmtId="3" fontId="13" fillId="0" borderId="17" xfId="0" applyNumberFormat="1" applyFont="1" applyFill="1" applyBorder="1" applyAlignment="1">
      <alignment horizontal="right" vertical="center"/>
    </xf>
    <xf numFmtId="170" fontId="11" fillId="9" borderId="17" xfId="0" applyNumberFormat="1" applyFont="1" applyFill="1" applyBorder="1" applyAlignment="1">
      <alignment horizontal="right" vertical="center"/>
    </xf>
    <xf numFmtId="170" fontId="13" fillId="0" borderId="17" xfId="0" applyNumberFormat="1" applyFont="1" applyFill="1" applyBorder="1" applyAlignment="1">
      <alignment horizontal="right" vertical="center"/>
    </xf>
    <xf numFmtId="4" fontId="11" fillId="9" borderId="17" xfId="0" applyNumberFormat="1" applyFont="1" applyFill="1" applyBorder="1" applyAlignment="1">
      <alignment horizontal="left" vertical="center"/>
    </xf>
    <xf numFmtId="0" fontId="11" fillId="9" borderId="17" xfId="0" applyFont="1" applyFill="1" applyBorder="1" applyAlignment="1">
      <alignment horizontal="left" vertical="center" indent="2"/>
    </xf>
    <xf numFmtId="0" fontId="13" fillId="0" borderId="17" xfId="0" applyFont="1" applyBorder="1" applyAlignment="1">
      <alignment horizontal="left" vertical="center" indent="4"/>
    </xf>
    <xf numFmtId="0" fontId="13" fillId="0" borderId="17" xfId="0" applyFont="1" applyBorder="1" applyAlignment="1">
      <alignment horizontal="left" vertical="center" wrapText="1" indent="4"/>
    </xf>
    <xf numFmtId="0" fontId="13" fillId="0" borderId="17" xfId="0" applyFont="1" applyBorder="1" applyAlignment="1">
      <alignment horizontal="left" vertical="center"/>
    </xf>
    <xf numFmtId="171" fontId="11" fillId="9" borderId="17" xfId="0" applyNumberFormat="1" applyFont="1" applyFill="1" applyBorder="1" applyAlignment="1">
      <alignment horizontal="right" vertical="center"/>
    </xf>
    <xf numFmtId="171" fontId="13" fillId="0" borderId="17" xfId="0" applyNumberFormat="1" applyFont="1" applyFill="1" applyBorder="1" applyAlignment="1">
      <alignment horizontal="right" vertical="center"/>
    </xf>
    <xf numFmtId="0" fontId="4" fillId="4" borderId="17" xfId="0" applyFont="1" applyFill="1" applyBorder="1" applyAlignment="1">
      <alignment horizontal="center" vertical="center"/>
    </xf>
    <xf numFmtId="0" fontId="13" fillId="0" borderId="17" xfId="0" applyFont="1" applyFill="1" applyBorder="1" applyAlignment="1">
      <alignment horizontal="left" vertical="center"/>
    </xf>
    <xf numFmtId="0" fontId="11" fillId="0" borderId="17" xfId="0" applyFont="1" applyFill="1" applyBorder="1" applyAlignment="1">
      <alignment horizontal="left" vertical="center"/>
    </xf>
    <xf numFmtId="0" fontId="4" fillId="7" borderId="17" xfId="0" applyFont="1" applyFill="1" applyBorder="1" applyAlignment="1">
      <alignment horizontal="left" vertical="center"/>
    </xf>
    <xf numFmtId="3" fontId="11" fillId="7" borderId="17" xfId="0" applyNumberFormat="1" applyFont="1" applyFill="1" applyBorder="1" applyAlignment="1">
      <alignment horizontal="right" vertical="center"/>
    </xf>
    <xf numFmtId="0" fontId="13" fillId="7" borderId="17" xfId="0" applyFont="1" applyFill="1" applyBorder="1" applyAlignment="1">
      <alignment horizontal="left" vertical="center"/>
    </xf>
    <xf numFmtId="0" fontId="13" fillId="7" borderId="17" xfId="0" applyFont="1" applyFill="1" applyBorder="1" applyAlignment="1">
      <alignment horizontal="left" vertical="center" indent="2"/>
    </xf>
    <xf numFmtId="0" fontId="5" fillId="2" borderId="17" xfId="0" applyFont="1" applyFill="1" applyBorder="1" applyAlignment="1">
      <alignment horizontal="center" wrapText="1"/>
    </xf>
    <xf numFmtId="0" fontId="6" fillId="2" borderId="17" xfId="0" applyFont="1" applyFill="1" applyBorder="1" applyAlignment="1">
      <alignment horizontal="center" vertical="center" wrapText="1"/>
    </xf>
    <xf numFmtId="0" fontId="2" fillId="0" borderId="17" xfId="0" applyFont="1" applyBorder="1" applyAlignment="1">
      <alignment vertical="center" wrapText="1"/>
    </xf>
    <xf numFmtId="0" fontId="0" fillId="0" borderId="17" xfId="0" applyFont="1" applyBorder="1"/>
    <xf numFmtId="0" fontId="11" fillId="2" borderId="39" xfId="0" applyFont="1" applyFill="1" applyBorder="1" applyAlignment="1">
      <alignment vertical="top"/>
    </xf>
    <xf numFmtId="0" fontId="13" fillId="2" borderId="14" xfId="0" applyFont="1" applyFill="1" applyBorder="1" applyAlignment="1">
      <alignment vertical="top"/>
    </xf>
    <xf numFmtId="0" fontId="13" fillId="2" borderId="44" xfId="0" applyFont="1" applyFill="1" applyBorder="1" applyAlignment="1">
      <alignment vertical="top"/>
    </xf>
    <xf numFmtId="0" fontId="0" fillId="7" borderId="0" xfId="0" applyFont="1" applyFill="1"/>
    <xf numFmtId="165" fontId="8" fillId="0" borderId="0" xfId="21" applyNumberFormat="1" applyFont="1" applyAlignment="1">
      <alignment vertical="center"/>
    </xf>
    <xf numFmtId="0" fontId="15" fillId="0" borderId="16" xfId="0" applyFont="1" applyFill="1" applyBorder="1" applyAlignment="1">
      <alignment vertical="center" wrapText="1"/>
    </xf>
    <xf numFmtId="0" fontId="15" fillId="7" borderId="16" xfId="0" applyFont="1" applyFill="1" applyBorder="1" applyAlignment="1">
      <alignment vertical="center" wrapText="1"/>
    </xf>
    <xf numFmtId="4" fontId="15" fillId="7" borderId="17" xfId="0" applyNumberFormat="1" applyFont="1" applyFill="1" applyBorder="1" applyAlignment="1">
      <alignment horizontal="right" vertical="center"/>
    </xf>
    <xf numFmtId="0" fontId="14" fillId="7" borderId="16" xfId="0" applyFont="1" applyFill="1" applyBorder="1" applyAlignment="1">
      <alignment horizontal="left" vertical="center" wrapText="1"/>
    </xf>
    <xf numFmtId="4" fontId="14" fillId="7" borderId="18" xfId="0" applyNumberFormat="1" applyFont="1" applyFill="1" applyBorder="1" applyAlignment="1">
      <alignment horizontal="right" vertical="center"/>
    </xf>
    <xf numFmtId="4" fontId="14" fillId="0" borderId="17" xfId="0" applyNumberFormat="1" applyFont="1" applyFill="1" applyBorder="1" applyAlignment="1">
      <alignment horizontal="right" vertical="center"/>
    </xf>
    <xf numFmtId="4" fontId="14" fillId="0" borderId="18" xfId="0" applyNumberFormat="1" applyFont="1" applyFill="1" applyBorder="1" applyAlignment="1">
      <alignment horizontal="right" vertical="center"/>
    </xf>
    <xf numFmtId="4" fontId="15" fillId="0" borderId="17" xfId="0" applyNumberFormat="1" applyFont="1" applyBorder="1" applyAlignment="1">
      <alignment horizontal="right" vertical="center"/>
    </xf>
    <xf numFmtId="4" fontId="15" fillId="0" borderId="18" xfId="0" applyNumberFormat="1" applyFont="1" applyBorder="1" applyAlignment="1">
      <alignment horizontal="right" vertical="center"/>
    </xf>
    <xf numFmtId="0" fontId="14" fillId="6" borderId="16" xfId="0" applyFont="1" applyFill="1" applyBorder="1" applyAlignment="1">
      <alignment horizontal="left" vertical="center" wrapText="1" indent="1"/>
    </xf>
    <xf numFmtId="164" fontId="42" fillId="7" borderId="0" xfId="0" applyNumberFormat="1" applyFont="1" applyFill="1"/>
    <xf numFmtId="3" fontId="14" fillId="7" borderId="17" xfId="0" applyNumberFormat="1" applyFont="1" applyFill="1" applyBorder="1" applyAlignment="1">
      <alignment horizontal="right" vertical="center"/>
    </xf>
    <xf numFmtId="4" fontId="15" fillId="7" borderId="18" xfId="0" applyNumberFormat="1" applyFont="1" applyFill="1" applyBorder="1" applyAlignment="1">
      <alignment vertical="center"/>
    </xf>
    <xf numFmtId="4" fontId="14" fillId="10" borderId="18" xfId="0" applyNumberFormat="1" applyFont="1" applyFill="1" applyBorder="1" applyAlignment="1">
      <alignment vertical="center"/>
    </xf>
    <xf numFmtId="43" fontId="13" fillId="7" borderId="0" xfId="1" applyFont="1" applyFill="1"/>
    <xf numFmtId="4" fontId="15" fillId="0" borderId="21" xfId="0" applyNumberFormat="1" applyFont="1" applyBorder="1" applyAlignment="1">
      <alignment horizontal="right" vertical="center"/>
    </xf>
    <xf numFmtId="4" fontId="15" fillId="0" borderId="21" xfId="0" applyNumberFormat="1" applyFont="1" applyFill="1" applyBorder="1" applyAlignment="1">
      <alignment horizontal="right" vertical="center"/>
    </xf>
    <xf numFmtId="4" fontId="14" fillId="16" borderId="21" xfId="0" applyNumberFormat="1" applyFont="1" applyFill="1" applyBorder="1" applyAlignment="1">
      <alignment horizontal="right" vertical="center"/>
    </xf>
    <xf numFmtId="0" fontId="14" fillId="7" borderId="16" xfId="0" applyFont="1" applyFill="1" applyBorder="1" applyAlignment="1">
      <alignment vertical="center"/>
    </xf>
    <xf numFmtId="0" fontId="13" fillId="7" borderId="17" xfId="0" applyFont="1" applyFill="1" applyBorder="1" applyAlignment="1">
      <alignment horizontal="left" vertical="center" wrapText="1"/>
    </xf>
    <xf numFmtId="0" fontId="0" fillId="0" borderId="50" xfId="0" applyFont="1" applyBorder="1"/>
    <xf numFmtId="0" fontId="0" fillId="0" borderId="5" xfId="0" applyFont="1" applyBorder="1"/>
    <xf numFmtId="0" fontId="2" fillId="0" borderId="4" xfId="0" applyFont="1" applyBorder="1"/>
    <xf numFmtId="4" fontId="15" fillId="0" borderId="34" xfId="0" applyNumberFormat="1" applyFont="1" applyFill="1" applyBorder="1" applyAlignment="1">
      <alignment horizontal="right" vertical="center"/>
    </xf>
    <xf numFmtId="4" fontId="15" fillId="0" borderId="34" xfId="0" applyNumberFormat="1" applyFont="1" applyBorder="1" applyAlignment="1">
      <alignment horizontal="right" vertical="center"/>
    </xf>
    <xf numFmtId="0" fontId="14" fillId="7" borderId="17" xfId="0" applyFont="1" applyFill="1" applyBorder="1" applyAlignment="1">
      <alignment horizontal="left" vertical="center" wrapText="1"/>
    </xf>
    <xf numFmtId="43" fontId="0" fillId="7" borderId="0" xfId="1" applyNumberFormat="1" applyFont="1" applyFill="1"/>
    <xf numFmtId="0" fontId="29" fillId="7" borderId="0" xfId="0" applyFont="1" applyFill="1" applyBorder="1"/>
    <xf numFmtId="4" fontId="29" fillId="7" borderId="0" xfId="0" applyNumberFormat="1" applyFont="1" applyFill="1" applyBorder="1"/>
    <xf numFmtId="0" fontId="29" fillId="7" borderId="52" xfId="0" applyFont="1" applyFill="1" applyBorder="1"/>
    <xf numFmtId="0" fontId="29" fillId="7" borderId="8" xfId="0" applyFont="1" applyFill="1" applyBorder="1"/>
    <xf numFmtId="4" fontId="29" fillId="7" borderId="8" xfId="0" applyNumberFormat="1" applyFont="1" applyFill="1" applyBorder="1"/>
    <xf numFmtId="0" fontId="29" fillId="7" borderId="53" xfId="0" applyFont="1" applyFill="1" applyBorder="1"/>
    <xf numFmtId="0" fontId="14" fillId="0" borderId="17" xfId="0" applyFont="1" applyBorder="1" applyAlignment="1">
      <alignment horizontal="left" vertical="center" wrapText="1" indent="1"/>
    </xf>
    <xf numFmtId="4" fontId="14" fillId="2" borderId="17" xfId="0" applyNumberFormat="1" applyFont="1" applyFill="1" applyBorder="1" applyAlignment="1">
      <alignment horizontal="right" vertical="center"/>
    </xf>
    <xf numFmtId="0" fontId="2" fillId="0" borderId="50" xfId="0" applyFont="1" applyBorder="1" applyAlignment="1">
      <alignment horizontal="center" vertical="center" wrapText="1"/>
    </xf>
    <xf numFmtId="0" fontId="4" fillId="2" borderId="50" xfId="0" applyFont="1" applyFill="1" applyBorder="1" applyAlignment="1">
      <alignment horizontal="center" wrapText="1"/>
    </xf>
    <xf numFmtId="0" fontId="11" fillId="9" borderId="25" xfId="0" applyFont="1" applyFill="1" applyBorder="1" applyAlignment="1">
      <alignment horizontal="center" vertical="center" wrapText="1"/>
    </xf>
    <xf numFmtId="0" fontId="29" fillId="7" borderId="51" xfId="0" applyFont="1" applyFill="1" applyBorder="1"/>
    <xf numFmtId="0" fontId="29" fillId="7" borderId="7" xfId="0" applyFont="1" applyFill="1" applyBorder="1"/>
    <xf numFmtId="0" fontId="11" fillId="7" borderId="0" xfId="0" applyFont="1" applyFill="1" applyBorder="1" applyAlignment="1">
      <alignment horizontal="left" vertical="center"/>
    </xf>
    <xf numFmtId="0" fontId="13" fillId="7" borderId="0" xfId="0" applyFont="1" applyFill="1" applyBorder="1" applyAlignment="1">
      <alignment horizontal="center" vertical="center"/>
    </xf>
    <xf numFmtId="4" fontId="11" fillId="7" borderId="0" xfId="0" applyNumberFormat="1" applyFont="1" applyFill="1" applyBorder="1" applyAlignment="1">
      <alignment vertical="center"/>
    </xf>
    <xf numFmtId="4" fontId="11" fillId="7" borderId="52" xfId="0" applyNumberFormat="1" applyFont="1" applyFill="1" applyBorder="1" applyAlignment="1">
      <alignment vertical="center"/>
    </xf>
    <xf numFmtId="0" fontId="13" fillId="7" borderId="51" xfId="0" applyFont="1" applyFill="1" applyBorder="1" applyAlignment="1">
      <alignment horizontal="left" vertical="center"/>
    </xf>
    <xf numFmtId="0" fontId="2" fillId="7" borderId="51" xfId="0" applyFont="1" applyFill="1" applyBorder="1" applyAlignment="1">
      <alignment horizontal="left" wrapText="1"/>
    </xf>
    <xf numFmtId="0" fontId="2" fillId="7" borderId="0" xfId="0" applyFont="1" applyFill="1" applyBorder="1" applyAlignment="1">
      <alignment horizontal="left" wrapText="1"/>
    </xf>
    <xf numFmtId="0" fontId="2" fillId="7" borderId="52" xfId="0" applyFont="1" applyFill="1" applyBorder="1" applyAlignment="1">
      <alignment horizontal="left" wrapText="1"/>
    </xf>
    <xf numFmtId="0" fontId="11" fillId="7" borderId="7" xfId="0" applyFont="1" applyFill="1" applyBorder="1" applyAlignment="1">
      <alignment vertical="center"/>
    </xf>
    <xf numFmtId="0" fontId="0" fillId="7" borderId="8" xfId="0" applyFont="1" applyFill="1" applyBorder="1"/>
    <xf numFmtId="0" fontId="0" fillId="7" borderId="53" xfId="0" applyFont="1" applyFill="1" applyBorder="1"/>
    <xf numFmtId="4" fontId="13" fillId="7" borderId="25" xfId="0" applyNumberFormat="1" applyFont="1" applyFill="1" applyBorder="1" applyAlignment="1">
      <alignment horizontal="right" vertical="center"/>
    </xf>
    <xf numFmtId="0" fontId="13" fillId="7" borderId="0" xfId="0" applyFont="1" applyFill="1" applyAlignment="1">
      <alignment vertical="top"/>
    </xf>
    <xf numFmtId="4" fontId="15" fillId="2" borderId="17" xfId="0" applyNumberFormat="1" applyFont="1" applyFill="1" applyBorder="1" applyAlignment="1">
      <alignment horizontal="right" vertical="center"/>
    </xf>
    <xf numFmtId="4" fontId="13" fillId="7" borderId="17" xfId="0" applyNumberFormat="1" applyFont="1" applyFill="1" applyBorder="1" applyAlignment="1">
      <alignment horizontal="right" vertical="center" indent="1"/>
    </xf>
    <xf numFmtId="4" fontId="15" fillId="13" borderId="17" xfId="0" applyNumberFormat="1" applyFont="1" applyFill="1" applyBorder="1" applyAlignment="1">
      <alignment horizontal="right" vertical="center" indent="1"/>
    </xf>
    <xf numFmtId="0" fontId="6" fillId="2" borderId="3" xfId="0" applyFont="1" applyFill="1" applyBorder="1" applyAlignment="1">
      <alignment horizontal="center" vertical="center" wrapText="1"/>
    </xf>
    <xf numFmtId="0" fontId="14" fillId="7" borderId="17" xfId="0" applyFont="1" applyFill="1" applyBorder="1" applyAlignment="1">
      <alignment horizontal="center" vertical="center"/>
    </xf>
    <xf numFmtId="4" fontId="14" fillId="7" borderId="17" xfId="0" applyNumberFormat="1" applyFont="1" applyFill="1" applyBorder="1" applyAlignment="1">
      <alignment horizontal="right" vertical="center" indent="1"/>
    </xf>
    <xf numFmtId="0" fontId="11" fillId="4" borderId="56" xfId="0" applyFont="1" applyFill="1" applyBorder="1" applyAlignment="1">
      <alignment vertical="center"/>
    </xf>
    <xf numFmtId="0" fontId="11" fillId="4" borderId="11" xfId="0" applyFont="1" applyFill="1" applyBorder="1" applyAlignment="1">
      <alignment vertical="center"/>
    </xf>
    <xf numFmtId="0" fontId="11" fillId="4" borderId="63" xfId="0" applyFont="1" applyFill="1" applyBorder="1" applyAlignment="1">
      <alignment vertical="center"/>
    </xf>
    <xf numFmtId="4" fontId="29" fillId="7" borderId="17" xfId="0" applyNumberFormat="1" applyFont="1" applyFill="1" applyBorder="1" applyAlignment="1">
      <alignment horizontal="right" vertical="center"/>
    </xf>
    <xf numFmtId="4" fontId="16" fillId="7" borderId="34" xfId="0" applyNumberFormat="1" applyFont="1" applyFill="1" applyBorder="1" applyAlignment="1">
      <alignment vertical="center"/>
    </xf>
    <xf numFmtId="0" fontId="11" fillId="9" borderId="17" xfId="0" applyFont="1" applyFill="1" applyBorder="1" applyAlignment="1">
      <alignment horizontal="center" vertical="center" wrapText="1"/>
    </xf>
    <xf numFmtId="0" fontId="25" fillId="7" borderId="0" xfId="0" applyFont="1" applyFill="1" applyAlignment="1">
      <alignment vertical="top"/>
    </xf>
    <xf numFmtId="0" fontId="11" fillId="7" borderId="51" xfId="0" applyFont="1" applyFill="1" applyBorder="1" applyAlignment="1">
      <alignment horizontal="left" vertical="center"/>
    </xf>
    <xf numFmtId="4" fontId="14" fillId="16" borderId="34" xfId="0" applyNumberFormat="1" applyFont="1" applyFill="1" applyBorder="1" applyAlignment="1">
      <alignment horizontal="right" vertical="center"/>
    </xf>
    <xf numFmtId="0" fontId="41" fillId="0" borderId="4" xfId="0" applyFont="1" applyFill="1" applyBorder="1" applyAlignment="1">
      <alignment horizontal="left" vertical="top"/>
    </xf>
    <xf numFmtId="0" fontId="16" fillId="0" borderId="50" xfId="0" applyFont="1" applyFill="1" applyBorder="1" applyAlignment="1">
      <alignment horizontal="left" vertical="top" wrapText="1"/>
    </xf>
    <xf numFmtId="0" fontId="16" fillId="0" borderId="5" xfId="0" applyFont="1" applyFill="1" applyBorder="1" applyAlignment="1">
      <alignment horizontal="left" vertical="top" wrapText="1"/>
    </xf>
    <xf numFmtId="0" fontId="0" fillId="0" borderId="51" xfId="0" applyFont="1" applyFill="1" applyBorder="1" applyAlignment="1">
      <alignment vertical="top" wrapText="1"/>
    </xf>
    <xf numFmtId="0" fontId="0" fillId="0" borderId="0" xfId="0" applyFont="1" applyFill="1" applyBorder="1" applyAlignment="1">
      <alignment vertical="top" wrapText="1"/>
    </xf>
    <xf numFmtId="0" fontId="0" fillId="0" borderId="52" xfId="0" applyFont="1" applyFill="1" applyBorder="1" applyAlignment="1">
      <alignment vertical="top" wrapText="1"/>
    </xf>
    <xf numFmtId="0" fontId="0" fillId="0" borderId="51" xfId="0" applyFont="1" applyFill="1" applyBorder="1" applyAlignment="1">
      <alignment horizontal="left" vertical="center" wrapText="1" indent="1"/>
    </xf>
    <xf numFmtId="0" fontId="0" fillId="0" borderId="0" xfId="0" applyFont="1" applyFill="1" applyBorder="1" applyAlignment="1">
      <alignment horizontal="left" vertical="center" wrapText="1" indent="1"/>
    </xf>
    <xf numFmtId="0" fontId="0" fillId="0" borderId="52" xfId="0" applyFont="1" applyFill="1" applyBorder="1" applyAlignment="1">
      <alignment horizontal="left" vertical="center" wrapText="1" indent="1"/>
    </xf>
    <xf numFmtId="4" fontId="29" fillId="0" borderId="17" xfId="0" applyNumberFormat="1" applyFont="1" applyFill="1" applyBorder="1" applyAlignment="1">
      <alignment horizontal="right" vertical="center"/>
    </xf>
    <xf numFmtId="4" fontId="43" fillId="0" borderId="34" xfId="0" applyNumberFormat="1" applyFont="1" applyBorder="1" applyAlignment="1">
      <alignment vertical="center"/>
    </xf>
    <xf numFmtId="0" fontId="13" fillId="3" borderId="13" xfId="0" applyFont="1" applyFill="1" applyBorder="1" applyAlignment="1">
      <alignment horizontal="right" vertical="center"/>
    </xf>
    <xf numFmtId="0" fontId="13" fillId="3" borderId="14" xfId="0" applyFont="1" applyFill="1" applyBorder="1" applyAlignment="1">
      <alignment horizontal="right" vertical="center"/>
    </xf>
    <xf numFmtId="0" fontId="13" fillId="3" borderId="15" xfId="0" applyFont="1" applyFill="1" applyBorder="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2" fillId="0" borderId="10" xfId="0" applyFont="1" applyBorder="1" applyAlignment="1">
      <alignment horizontal="left" vertical="center" wrapText="1"/>
    </xf>
    <xf numFmtId="0" fontId="0" fillId="0" borderId="11" xfId="0" applyBorder="1"/>
    <xf numFmtId="0" fontId="0" fillId="0" borderId="12" xfId="0" applyBorder="1"/>
    <xf numFmtId="0" fontId="2" fillId="0" borderId="20" xfId="0" applyFont="1" applyBorder="1" applyAlignment="1">
      <alignment horizontal="center"/>
    </xf>
    <xf numFmtId="0" fontId="2" fillId="0" borderId="21" xfId="0" applyFont="1" applyBorder="1" applyAlignment="1">
      <alignment horizontal="center"/>
    </xf>
    <xf numFmtId="17" fontId="2" fillId="0" borderId="20" xfId="0" applyNumberFormat="1" applyFont="1" applyBorder="1" applyAlignment="1">
      <alignment horizontal="center"/>
    </xf>
    <xf numFmtId="0" fontId="8" fillId="3" borderId="40" xfId="0" applyFont="1" applyFill="1" applyBorder="1" applyAlignment="1">
      <alignment horizontal="center" vertical="center"/>
    </xf>
    <xf numFmtId="0" fontId="8" fillId="3" borderId="41" xfId="0" applyFont="1" applyFill="1" applyBorder="1" applyAlignment="1">
      <alignment horizontal="center" vertical="center"/>
    </xf>
    <xf numFmtId="0" fontId="8" fillId="3" borderId="42" xfId="0" applyFont="1" applyFill="1" applyBorder="1" applyAlignment="1">
      <alignment horizontal="center" vertical="center"/>
    </xf>
    <xf numFmtId="0" fontId="11" fillId="5" borderId="16" xfId="0" applyFont="1" applyFill="1" applyBorder="1" applyAlignment="1">
      <alignment horizontal="center" vertical="center"/>
    </xf>
    <xf numFmtId="0" fontId="11" fillId="5" borderId="17" xfId="0" applyFont="1" applyFill="1" applyBorder="1" applyAlignment="1">
      <alignment horizontal="center" vertical="center"/>
    </xf>
    <xf numFmtId="0" fontId="11" fillId="5" borderId="18" xfId="0" applyFont="1" applyFill="1" applyBorder="1" applyAlignment="1">
      <alignment horizontal="center" vertical="center"/>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8" fillId="3" borderId="13" xfId="0" applyFont="1" applyFill="1" applyBorder="1" applyAlignment="1">
      <alignment horizontal="right" vertical="center"/>
    </xf>
    <xf numFmtId="0" fontId="8" fillId="3" borderId="14" xfId="0" applyFont="1" applyFill="1" applyBorder="1" applyAlignment="1">
      <alignment horizontal="right" vertical="center"/>
    </xf>
    <xf numFmtId="0" fontId="8" fillId="3" borderId="15" xfId="0" applyFont="1" applyFill="1" applyBorder="1" applyAlignment="1">
      <alignment horizontal="right" vertical="center"/>
    </xf>
    <xf numFmtId="0" fontId="2" fillId="0" borderId="5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4" fillId="2" borderId="4" xfId="0" applyFont="1" applyFill="1" applyBorder="1" applyAlignment="1">
      <alignment horizontal="center" wrapText="1"/>
    </xf>
    <xf numFmtId="0" fontId="4" fillId="2" borderId="50" xfId="0" applyFont="1" applyFill="1" applyBorder="1" applyAlignment="1">
      <alignment horizontal="center" wrapText="1"/>
    </xf>
    <xf numFmtId="0" fontId="4" fillId="2" borderId="5" xfId="0" applyFont="1" applyFill="1" applyBorder="1" applyAlignment="1">
      <alignment horizontal="center" wrapText="1"/>
    </xf>
    <xf numFmtId="0" fontId="5" fillId="2" borderId="4" xfId="0" applyFont="1" applyFill="1" applyBorder="1" applyAlignment="1">
      <alignment horizontal="center" wrapText="1"/>
    </xf>
    <xf numFmtId="0" fontId="5" fillId="2" borderId="5" xfId="0" applyFont="1" applyFill="1" applyBorder="1" applyAlignment="1">
      <alignment horizontal="center" wrapText="1"/>
    </xf>
    <xf numFmtId="0" fontId="6" fillId="2" borderId="53"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17" borderId="1" xfId="0" applyFont="1" applyFill="1" applyBorder="1" applyAlignment="1">
      <alignment horizontal="center" vertical="center" wrapText="1"/>
    </xf>
    <xf numFmtId="0" fontId="6" fillId="17" borderId="2" xfId="0" applyFont="1" applyFill="1" applyBorder="1" applyAlignment="1">
      <alignment horizontal="center" vertical="center" wrapText="1"/>
    </xf>
    <xf numFmtId="0" fontId="6" fillId="17" borderId="3" xfId="0" applyFont="1" applyFill="1" applyBorder="1" applyAlignment="1">
      <alignment horizontal="center" vertical="center" wrapText="1"/>
    </xf>
    <xf numFmtId="0" fontId="3" fillId="3" borderId="51"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11" fillId="4" borderId="46" xfId="0" applyFont="1" applyFill="1" applyBorder="1" applyAlignment="1">
      <alignment horizontal="center" vertical="center"/>
    </xf>
    <xf numFmtId="0" fontId="11" fillId="4" borderId="47" xfId="0" applyFont="1" applyFill="1" applyBorder="1" applyAlignment="1">
      <alignment horizontal="center" vertical="center"/>
    </xf>
    <xf numFmtId="0" fontId="11" fillId="4" borderId="47"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5" fillId="4" borderId="47" xfId="0" applyFont="1" applyFill="1" applyBorder="1" applyAlignment="1">
      <alignment horizontal="center" vertical="center"/>
    </xf>
    <xf numFmtId="0" fontId="15" fillId="4" borderId="48"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27" xfId="0" applyFont="1" applyFill="1" applyBorder="1" applyAlignment="1">
      <alignment horizontal="center" vertical="center"/>
    </xf>
    <xf numFmtId="0" fontId="3" fillId="3" borderId="24" xfId="0" applyFont="1" applyFill="1" applyBorder="1" applyAlignment="1">
      <alignment horizontal="center" vertical="center"/>
    </xf>
    <xf numFmtId="0" fontId="6" fillId="0" borderId="4" xfId="0" applyFont="1" applyBorder="1" applyAlignment="1">
      <alignment horizontal="center"/>
    </xf>
    <xf numFmtId="0" fontId="6" fillId="0" borderId="50" xfId="0" applyFont="1" applyBorder="1" applyAlignment="1">
      <alignment horizontal="center"/>
    </xf>
    <xf numFmtId="0" fontId="6" fillId="0" borderId="5" xfId="0" applyFont="1" applyBorder="1" applyAlignment="1">
      <alignment horizont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2" fillId="0" borderId="50" xfId="0" applyFont="1" applyBorder="1" applyAlignment="1">
      <alignment horizontal="left" vertical="center" wrapText="1"/>
    </xf>
    <xf numFmtId="0" fontId="6" fillId="17" borderId="4" xfId="0" applyFont="1" applyFill="1" applyBorder="1" applyAlignment="1">
      <alignment horizontal="center" vertical="center" wrapText="1"/>
    </xf>
    <xf numFmtId="0" fontId="6" fillId="17" borderId="50" xfId="0" applyFont="1" applyFill="1" applyBorder="1" applyAlignment="1">
      <alignment horizontal="center" vertical="center" wrapText="1"/>
    </xf>
    <xf numFmtId="0" fontId="6" fillId="17" borderId="5" xfId="0" applyFont="1" applyFill="1" applyBorder="1" applyAlignment="1">
      <alignment horizontal="center" vertical="center" wrapText="1"/>
    </xf>
    <xf numFmtId="0" fontId="11" fillId="2" borderId="51" xfId="0" applyFont="1" applyFill="1" applyBorder="1" applyAlignment="1">
      <alignment horizontal="left" vertical="top" wrapText="1"/>
    </xf>
    <xf numFmtId="0" fontId="11" fillId="2" borderId="0" xfId="0" applyFont="1" applyFill="1" applyBorder="1" applyAlignment="1">
      <alignment horizontal="left" vertical="top"/>
    </xf>
    <xf numFmtId="0" fontId="11" fillId="2" borderId="52" xfId="0" applyFont="1" applyFill="1" applyBorder="1" applyAlignment="1">
      <alignment horizontal="left" vertical="top"/>
    </xf>
    <xf numFmtId="0" fontId="11" fillId="2" borderId="51" xfId="0" applyFont="1" applyFill="1" applyBorder="1" applyAlignment="1">
      <alignment horizontal="left" vertical="top"/>
    </xf>
    <xf numFmtId="0" fontId="11" fillId="2" borderId="7" xfId="0" applyFont="1" applyFill="1" applyBorder="1" applyAlignment="1">
      <alignment horizontal="left" vertical="top"/>
    </xf>
    <xf numFmtId="0" fontId="11" fillId="2" borderId="8" xfId="0" applyFont="1" applyFill="1" applyBorder="1" applyAlignment="1">
      <alignment horizontal="left" vertical="top"/>
    </xf>
    <xf numFmtId="0" fontId="11" fillId="2" borderId="53" xfId="0" applyFont="1" applyFill="1" applyBorder="1" applyAlignment="1">
      <alignment horizontal="left" vertical="top"/>
    </xf>
    <xf numFmtId="0" fontId="21" fillId="2" borderId="46" xfId="0" applyFont="1" applyFill="1" applyBorder="1" applyAlignment="1">
      <alignment horizontal="center" vertical="center" wrapText="1"/>
    </xf>
    <xf numFmtId="0" fontId="21" fillId="2" borderId="16" xfId="0" applyFont="1" applyFill="1" applyBorder="1" applyAlignment="1">
      <alignment horizontal="center" vertical="center" wrapText="1"/>
    </xf>
    <xf numFmtId="0" fontId="11" fillId="9" borderId="47" xfId="0" applyFont="1" applyFill="1" applyBorder="1" applyAlignment="1">
      <alignment horizontal="left" vertical="center" indent="3"/>
    </xf>
    <xf numFmtId="0" fontId="11" fillId="9" borderId="17" xfId="0" applyFont="1" applyFill="1" applyBorder="1" applyAlignment="1">
      <alignment horizontal="left" vertical="center" indent="3"/>
    </xf>
    <xf numFmtId="0" fontId="11" fillId="9" borderId="47" xfId="0" applyFont="1" applyFill="1" applyBorder="1" applyAlignment="1">
      <alignment horizontal="center" vertical="center"/>
    </xf>
    <xf numFmtId="0" fontId="11" fillId="9" borderId="17" xfId="0" applyFont="1" applyFill="1" applyBorder="1" applyAlignment="1">
      <alignment horizontal="center" vertical="center"/>
    </xf>
    <xf numFmtId="0" fontId="11" fillId="2" borderId="47" xfId="0" applyFont="1" applyFill="1" applyBorder="1" applyAlignment="1">
      <alignment horizontal="center" vertical="center"/>
    </xf>
    <xf numFmtId="0" fontId="11" fillId="2" borderId="56" xfId="0" applyFont="1" applyFill="1" applyBorder="1" applyAlignment="1">
      <alignment horizontal="center" vertical="center"/>
    </xf>
    <xf numFmtId="0" fontId="11" fillId="2" borderId="48" xfId="0" applyFont="1" applyFill="1" applyBorder="1" applyAlignment="1">
      <alignment horizontal="center" vertical="center"/>
    </xf>
    <xf numFmtId="0" fontId="11" fillId="9" borderId="17" xfId="0" applyFont="1" applyFill="1" applyBorder="1" applyAlignment="1">
      <alignment horizontal="center" vertical="center" wrapText="1"/>
    </xf>
    <xf numFmtId="0" fontId="11" fillId="9" borderId="25" xfId="0" applyFont="1" applyFill="1" applyBorder="1" applyAlignment="1">
      <alignment horizontal="center" vertical="center"/>
    </xf>
    <xf numFmtId="0" fontId="11" fillId="9" borderId="18" xfId="0" applyFont="1" applyFill="1" applyBorder="1" applyAlignment="1">
      <alignment horizontal="center" vertical="center"/>
    </xf>
    <xf numFmtId="0" fontId="20" fillId="0" borderId="0" xfId="0" applyFont="1" applyBorder="1" applyAlignment="1">
      <alignment horizontal="left" vertical="center" wrapText="1"/>
    </xf>
    <xf numFmtId="0" fontId="6" fillId="0" borderId="17" xfId="0" applyFont="1" applyBorder="1" applyAlignment="1">
      <alignment horizontal="center" vertical="top"/>
    </xf>
    <xf numFmtId="0" fontId="4" fillId="2" borderId="17" xfId="0" applyFont="1" applyFill="1" applyBorder="1" applyAlignment="1">
      <alignment horizontal="center" wrapText="1"/>
    </xf>
    <xf numFmtId="0" fontId="6" fillId="2" borderId="17" xfId="0" applyFont="1" applyFill="1" applyBorder="1" applyAlignment="1">
      <alignment horizontal="center" vertical="center" wrapText="1"/>
    </xf>
    <xf numFmtId="0" fontId="2" fillId="0" borderId="17" xfId="0" applyFont="1" applyBorder="1" applyAlignment="1">
      <alignment horizontal="left" vertical="center" wrapText="1" indent="1"/>
    </xf>
    <xf numFmtId="0" fontId="6" fillId="17"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10" fillId="4" borderId="17" xfId="0" applyFont="1" applyFill="1" applyBorder="1" applyAlignment="1">
      <alignment horizontal="center" vertical="center"/>
    </xf>
    <xf numFmtId="0" fontId="34" fillId="0" borderId="17" xfId="0" applyFont="1" applyBorder="1" applyAlignment="1">
      <alignment horizontal="center" vertical="center" wrapText="1"/>
    </xf>
    <xf numFmtId="0" fontId="13" fillId="0" borderId="17" xfId="0" applyFont="1" applyFill="1" applyBorder="1" applyAlignment="1">
      <alignment horizontal="center" vertical="center"/>
    </xf>
    <xf numFmtId="0" fontId="3" fillId="3" borderId="17" xfId="0" applyFont="1" applyFill="1" applyBorder="1" applyAlignment="1">
      <alignment horizontal="center" vertical="center"/>
    </xf>
    <xf numFmtId="0" fontId="6" fillId="0" borderId="17" xfId="0" applyFont="1" applyBorder="1" applyAlignment="1">
      <alignment horizontal="center"/>
    </xf>
    <xf numFmtId="0" fontId="2" fillId="0" borderId="17" xfId="0" applyFont="1" applyBorder="1" applyAlignment="1">
      <alignment horizontal="left" vertical="center" wrapText="1"/>
    </xf>
    <xf numFmtId="0" fontId="13" fillId="2" borderId="61" xfId="0" applyFont="1" applyFill="1" applyBorder="1" applyAlignment="1">
      <alignment horizontal="left" vertical="top" wrapText="1"/>
    </xf>
    <xf numFmtId="0" fontId="13" fillId="2" borderId="0" xfId="0" applyFont="1" applyFill="1" applyBorder="1" applyAlignment="1">
      <alignment horizontal="left" vertical="top" wrapText="1"/>
    </xf>
    <xf numFmtId="0" fontId="13" fillId="2" borderId="58" xfId="0" applyFont="1" applyFill="1" applyBorder="1" applyAlignment="1">
      <alignment horizontal="left" vertical="top" wrapText="1"/>
    </xf>
    <xf numFmtId="0" fontId="13" fillId="2" borderId="28" xfId="0" applyFont="1" applyFill="1" applyBorder="1" applyAlignment="1">
      <alignment horizontal="left" vertical="top" wrapText="1"/>
    </xf>
    <xf numFmtId="0" fontId="13" fillId="2" borderId="60" xfId="0" applyFont="1" applyFill="1" applyBorder="1" applyAlignment="1">
      <alignment horizontal="left" vertical="top" wrapText="1"/>
    </xf>
    <xf numFmtId="0" fontId="13" fillId="2" borderId="38" xfId="0" applyFont="1" applyFill="1" applyBorder="1" applyAlignment="1">
      <alignment horizontal="left" vertical="top" wrapText="1"/>
    </xf>
    <xf numFmtId="0" fontId="21" fillId="2" borderId="17" xfId="0" applyFont="1" applyFill="1" applyBorder="1" applyAlignment="1">
      <alignment horizontal="center" vertical="center" wrapText="1"/>
    </xf>
    <xf numFmtId="0" fontId="11" fillId="2" borderId="17" xfId="0" applyFont="1" applyFill="1" applyBorder="1" applyAlignment="1">
      <alignment horizontal="center" vertical="center"/>
    </xf>
    <xf numFmtId="0" fontId="0" fillId="0" borderId="1" xfId="0" applyFont="1" applyBorder="1" applyAlignment="1">
      <alignment horizontal="center"/>
    </xf>
    <xf numFmtId="0" fontId="0" fillId="0" borderId="2" xfId="0" applyFont="1" applyBorder="1" applyAlignment="1">
      <alignment horizontal="center"/>
    </xf>
    <xf numFmtId="0" fontId="0" fillId="0" borderId="3" xfId="0" applyFont="1" applyBorder="1" applyAlignment="1">
      <alignment horizontal="center"/>
    </xf>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6" fillId="15" borderId="7" xfId="0" applyFont="1" applyFill="1" applyBorder="1" applyAlignment="1">
      <alignment horizontal="center" vertical="center" wrapText="1"/>
    </xf>
    <xf numFmtId="0" fontId="6" fillId="15" borderId="8" xfId="0" applyFont="1" applyFill="1" applyBorder="1" applyAlignment="1">
      <alignment horizontal="center" vertical="center" wrapText="1"/>
    </xf>
    <xf numFmtId="0" fontId="6" fillId="15" borderId="53" xfId="0" applyFont="1" applyFill="1" applyBorder="1" applyAlignment="1">
      <alignment horizontal="center" vertical="center" wrapText="1"/>
    </xf>
    <xf numFmtId="0" fontId="35" fillId="14" borderId="1" xfId="0" applyFont="1" applyFill="1" applyBorder="1" applyAlignment="1">
      <alignment horizontal="left" vertical="center" wrapText="1"/>
    </xf>
    <xf numFmtId="0" fontId="35" fillId="14" borderId="2" xfId="0" applyFont="1" applyFill="1" applyBorder="1" applyAlignment="1">
      <alignment horizontal="left" vertical="center" wrapText="1"/>
    </xf>
    <xf numFmtId="0" fontId="35" fillId="14" borderId="3"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6" fillId="0" borderId="4" xfId="0" applyFont="1" applyFill="1" applyBorder="1" applyAlignment="1">
      <alignment horizontal="left" vertical="top" wrapText="1"/>
    </xf>
    <xf numFmtId="0" fontId="16" fillId="0" borderId="50" xfId="0" applyFont="1" applyFill="1" applyBorder="1" applyAlignment="1">
      <alignment horizontal="left" vertical="top" wrapText="1"/>
    </xf>
    <xf numFmtId="0" fontId="16" fillId="0" borderId="5" xfId="0" applyFont="1" applyFill="1" applyBorder="1" applyAlignment="1">
      <alignment horizontal="left" vertical="top" wrapText="1"/>
    </xf>
    <xf numFmtId="0" fontId="16" fillId="0" borderId="7" xfId="0" applyFont="1" applyFill="1" applyBorder="1" applyAlignment="1">
      <alignment horizontal="left" vertical="top" wrapText="1"/>
    </xf>
    <xf numFmtId="0" fontId="16" fillId="0" borderId="8" xfId="0" applyFont="1" applyFill="1" applyBorder="1" applyAlignment="1">
      <alignment horizontal="left" vertical="top" wrapText="1"/>
    </xf>
    <xf numFmtId="0" fontId="16" fillId="0" borderId="53" xfId="0" applyFont="1" applyFill="1" applyBorder="1" applyAlignment="1">
      <alignment horizontal="left" vertical="top" wrapText="1"/>
    </xf>
    <xf numFmtId="0" fontId="29" fillId="0" borderId="4" xfId="0" applyFont="1" applyFill="1" applyBorder="1" applyAlignment="1">
      <alignment horizontal="left" vertical="center" wrapText="1" indent="1"/>
    </xf>
    <xf numFmtId="0" fontId="29" fillId="0" borderId="50" xfId="0" applyFont="1" applyFill="1" applyBorder="1" applyAlignment="1">
      <alignment horizontal="left" vertical="center" wrapText="1" indent="1"/>
    </xf>
    <xf numFmtId="0" fontId="29" fillId="0" borderId="5" xfId="0" applyFont="1" applyFill="1" applyBorder="1" applyAlignment="1">
      <alignment horizontal="left" vertical="center" wrapText="1" indent="1"/>
    </xf>
    <xf numFmtId="0" fontId="29" fillId="0" borderId="51" xfId="0" applyFont="1" applyFill="1" applyBorder="1" applyAlignment="1">
      <alignment horizontal="left" vertical="center" wrapText="1" indent="1"/>
    </xf>
    <xf numFmtId="0" fontId="29" fillId="0" borderId="0" xfId="0" applyFont="1" applyFill="1" applyBorder="1" applyAlignment="1">
      <alignment horizontal="left" vertical="center" wrapText="1" indent="1"/>
    </xf>
    <xf numFmtId="0" fontId="29" fillId="0" borderId="52" xfId="0" applyFont="1" applyFill="1" applyBorder="1" applyAlignment="1">
      <alignment horizontal="left" vertical="center" wrapText="1" indent="1"/>
    </xf>
    <xf numFmtId="0" fontId="0" fillId="0" borderId="51" xfId="0" applyFont="1" applyFill="1" applyBorder="1" applyAlignment="1">
      <alignment horizontal="left" wrapText="1" indent="1"/>
    </xf>
    <xf numFmtId="0" fontId="0" fillId="0" borderId="0" xfId="0" applyFont="1" applyFill="1" applyBorder="1"/>
    <xf numFmtId="0" fontId="0" fillId="0" borderId="52" xfId="0" applyFont="1" applyFill="1" applyBorder="1"/>
    <xf numFmtId="0" fontId="25" fillId="0" borderId="51"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52" xfId="0" applyFont="1" applyFill="1" applyBorder="1" applyAlignment="1">
      <alignment horizontal="left" vertical="center" wrapText="1"/>
    </xf>
    <xf numFmtId="0" fontId="0" fillId="0" borderId="51" xfId="0" applyFill="1" applyBorder="1" applyAlignment="1">
      <alignment horizontal="left" vertical="center" wrapText="1" indent="1"/>
    </xf>
    <xf numFmtId="0" fontId="0" fillId="0" borderId="0" xfId="0" applyFont="1" applyFill="1" applyBorder="1" applyAlignment="1">
      <alignment horizontal="left" vertical="center" wrapText="1" indent="1"/>
    </xf>
    <xf numFmtId="0" fontId="0" fillId="0" borderId="52" xfId="0" applyFont="1" applyFill="1" applyBorder="1" applyAlignment="1">
      <alignment horizontal="left" vertical="center" wrapText="1" indent="1"/>
    </xf>
    <xf numFmtId="0" fontId="2" fillId="7" borderId="51" xfId="0" applyFont="1" applyFill="1" applyBorder="1" applyAlignment="1">
      <alignment horizontal="left" wrapText="1"/>
    </xf>
    <xf numFmtId="0" fontId="2" fillId="7" borderId="0" xfId="0" applyFont="1" applyFill="1" applyBorder="1" applyAlignment="1">
      <alignment horizontal="left" wrapText="1"/>
    </xf>
    <xf numFmtId="0" fontId="2" fillId="7" borderId="52" xfId="0" applyFont="1" applyFill="1" applyBorder="1" applyAlignment="1">
      <alignment horizontal="left" wrapText="1"/>
    </xf>
    <xf numFmtId="0" fontId="0" fillId="7" borderId="7" xfId="0" applyFill="1" applyBorder="1" applyAlignment="1">
      <alignment horizontal="left" vertical="center" wrapText="1" indent="1"/>
    </xf>
    <xf numFmtId="0" fontId="0" fillId="7" borderId="8" xfId="0" applyFont="1" applyFill="1" applyBorder="1" applyAlignment="1">
      <alignment horizontal="left" vertical="center" wrapText="1" indent="1"/>
    </xf>
    <xf numFmtId="0" fontId="0" fillId="7" borderId="53" xfId="0" applyFont="1" applyFill="1" applyBorder="1" applyAlignment="1">
      <alignment horizontal="left" vertical="center" wrapText="1" indent="1"/>
    </xf>
    <xf numFmtId="0" fontId="3" fillId="3" borderId="4" xfId="0" applyFont="1" applyFill="1" applyBorder="1" applyAlignment="1">
      <alignment horizontal="center"/>
    </xf>
    <xf numFmtId="0" fontId="3" fillId="3" borderId="50" xfId="0" applyFont="1" applyFill="1" applyBorder="1" applyAlignment="1">
      <alignment horizontal="center"/>
    </xf>
    <xf numFmtId="0" fontId="3" fillId="3" borderId="5" xfId="0" applyFont="1" applyFill="1" applyBorder="1" applyAlignment="1">
      <alignment horizontal="center"/>
    </xf>
    <xf numFmtId="0" fontId="4" fillId="2" borderId="6" xfId="0" applyFont="1" applyFill="1" applyBorder="1" applyAlignment="1">
      <alignment horizontal="center" wrapText="1"/>
    </xf>
    <xf numFmtId="0" fontId="2" fillId="0" borderId="10" xfId="0" applyFont="1" applyBorder="1" applyAlignment="1">
      <alignment horizontal="left" vertical="center" wrapText="1" indent="1"/>
    </xf>
    <xf numFmtId="0" fontId="2" fillId="0" borderId="11" xfId="0" applyFont="1" applyBorder="1" applyAlignment="1">
      <alignment horizontal="left" vertical="center" wrapText="1" indent="1"/>
    </xf>
    <xf numFmtId="0" fontId="2" fillId="0" borderId="12" xfId="0" applyFont="1" applyBorder="1" applyAlignment="1">
      <alignment horizontal="left" vertical="center" wrapText="1" indent="1"/>
    </xf>
    <xf numFmtId="0" fontId="2" fillId="0" borderId="26" xfId="0" applyFont="1" applyBorder="1" applyAlignment="1">
      <alignment horizontal="left" vertical="center" wrapText="1" indent="1"/>
    </xf>
    <xf numFmtId="0" fontId="2" fillId="0" borderId="55" xfId="0" applyFont="1" applyBorder="1" applyAlignment="1">
      <alignment horizontal="left" vertical="center" wrapText="1" indent="1"/>
    </xf>
    <xf numFmtId="0" fontId="2" fillId="0" borderId="54" xfId="0" applyFont="1" applyBorder="1" applyAlignment="1">
      <alignment horizontal="left" vertical="center" wrapText="1" indent="1"/>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53" xfId="0" applyFont="1" applyFill="1" applyBorder="1" applyAlignment="1">
      <alignment horizontal="center" vertical="center"/>
    </xf>
    <xf numFmtId="0" fontId="11" fillId="4" borderId="6" xfId="0" applyFont="1" applyFill="1" applyBorder="1" applyAlignment="1">
      <alignment horizontal="left" vertical="center"/>
    </xf>
    <xf numFmtId="0" fontId="11" fillId="4" borderId="45" xfId="0" applyFont="1" applyFill="1" applyBorder="1" applyAlignment="1">
      <alignment horizontal="left" vertical="center"/>
    </xf>
    <xf numFmtId="0" fontId="11" fillId="4" borderId="9" xfId="0" applyFont="1" applyFill="1" applyBorder="1" applyAlignment="1">
      <alignment horizontal="left" vertical="center"/>
    </xf>
    <xf numFmtId="0" fontId="11" fillId="4" borderId="33" xfId="0" applyFont="1" applyFill="1" applyBorder="1" applyAlignment="1">
      <alignment horizontal="center" vertical="center"/>
    </xf>
    <xf numFmtId="0" fontId="11" fillId="4" borderId="34"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4" borderId="43"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34"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4" fillId="13" borderId="1" xfId="0" applyFont="1" applyFill="1" applyBorder="1" applyAlignment="1">
      <alignment horizontal="center" vertical="center"/>
    </xf>
    <xf numFmtId="0" fontId="4" fillId="13" borderId="2" xfId="0" applyFont="1" applyFill="1" applyBorder="1" applyAlignment="1">
      <alignment horizontal="center" vertical="center"/>
    </xf>
    <xf numFmtId="0" fontId="4" fillId="13" borderId="3" xfId="0" applyFont="1" applyFill="1" applyBorder="1" applyAlignment="1">
      <alignment horizontal="center"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0" fillId="0" borderId="19" xfId="0" applyFont="1" applyBorder="1" applyAlignment="1">
      <alignment horizontal="left" vertical="center" indent="1"/>
    </xf>
    <xf numFmtId="0" fontId="40" fillId="0" borderId="20" xfId="0" applyFont="1" applyBorder="1" applyAlignment="1">
      <alignment horizontal="left" vertical="center" indent="1"/>
    </xf>
    <xf numFmtId="0" fontId="40" fillId="0" borderId="21" xfId="0" applyFont="1" applyBorder="1" applyAlignment="1">
      <alignment horizontal="left" vertical="center" indent="1"/>
    </xf>
    <xf numFmtId="0" fontId="3" fillId="3" borderId="26" xfId="0" applyFont="1" applyFill="1" applyBorder="1" applyAlignment="1">
      <alignment horizontal="center" vertical="center"/>
    </xf>
    <xf numFmtId="0" fontId="3" fillId="3" borderId="55" xfId="0" applyFont="1" applyFill="1" applyBorder="1" applyAlignment="1">
      <alignment horizontal="center" vertical="center"/>
    </xf>
    <xf numFmtId="0" fontId="3" fillId="3" borderId="54" xfId="0" applyFont="1" applyFill="1" applyBorder="1" applyAlignment="1">
      <alignment horizontal="center" vertical="center"/>
    </xf>
    <xf numFmtId="0" fontId="4" fillId="2" borderId="50" xfId="0" applyFont="1" applyFill="1" applyBorder="1" applyAlignment="1">
      <alignment horizontal="center" vertical="center" wrapText="1"/>
    </xf>
    <xf numFmtId="0" fontId="6" fillId="2" borderId="51"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52" xfId="0" applyFont="1" applyFill="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16" fillId="0" borderId="19" xfId="0" applyFont="1" applyBorder="1" applyAlignment="1">
      <alignment horizontal="left" vertical="center" wrapText="1"/>
    </xf>
    <xf numFmtId="0" fontId="16" fillId="0" borderId="20" xfId="0" applyFont="1" applyBorder="1" applyAlignment="1">
      <alignment horizontal="left" vertical="center" wrapText="1"/>
    </xf>
    <xf numFmtId="0" fontId="16" fillId="0" borderId="21" xfId="0" applyFont="1" applyBorder="1" applyAlignment="1">
      <alignment horizontal="left" vertical="center"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16" fillId="0" borderId="19" xfId="0" applyFont="1" applyBorder="1" applyAlignment="1">
      <alignment horizontal="left" vertical="center" wrapText="1" indent="1"/>
    </xf>
    <xf numFmtId="0" fontId="16" fillId="0" borderId="20" xfId="0" applyFont="1" applyBorder="1" applyAlignment="1">
      <alignment horizontal="left" vertical="center" wrapText="1" indent="1"/>
    </xf>
    <xf numFmtId="0" fontId="16" fillId="0" borderId="21" xfId="0" applyFont="1" applyBorder="1" applyAlignment="1">
      <alignment horizontal="left" vertical="center" wrapText="1" indent="1"/>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53" xfId="0" applyFont="1" applyBorder="1" applyAlignment="1">
      <alignment horizontal="left" vertical="center"/>
    </xf>
    <xf numFmtId="0" fontId="16" fillId="0" borderId="29" xfId="0" applyFont="1" applyBorder="1" applyAlignment="1">
      <alignment horizontal="left" vertical="center" wrapText="1" indent="2"/>
    </xf>
    <xf numFmtId="0" fontId="16" fillId="0" borderId="60" xfId="0" applyFont="1" applyBorder="1" applyAlignment="1">
      <alignment horizontal="left" vertical="center" wrapText="1" indent="2"/>
    </xf>
    <xf numFmtId="0" fontId="16" fillId="0" borderId="59" xfId="0" applyFont="1" applyBorder="1" applyAlignment="1">
      <alignment horizontal="left" vertical="center" wrapText="1" indent="2"/>
    </xf>
    <xf numFmtId="0" fontId="4" fillId="0" borderId="19" xfId="0" applyFont="1" applyBorder="1" applyAlignment="1">
      <alignment horizontal="left" vertical="center" indent="1"/>
    </xf>
    <xf numFmtId="0" fontId="4" fillId="0" borderId="20" xfId="0" applyFont="1" applyBorder="1" applyAlignment="1">
      <alignment horizontal="left" vertical="center" indent="1"/>
    </xf>
    <xf numFmtId="0" fontId="4" fillId="0" borderId="21" xfId="0" applyFont="1" applyBorder="1" applyAlignment="1">
      <alignment horizontal="left" vertical="center" indent="1"/>
    </xf>
    <xf numFmtId="0" fontId="16" fillId="0" borderId="13" xfId="0" applyFont="1" applyBorder="1" applyAlignment="1">
      <alignment horizontal="left" vertical="center" indent="2"/>
    </xf>
    <xf numFmtId="0" fontId="16" fillId="0" borderId="14" xfId="0" applyFont="1" applyBorder="1" applyAlignment="1">
      <alignment horizontal="left" vertical="center" indent="2"/>
    </xf>
    <xf numFmtId="0" fontId="16" fillId="0" borderId="15" xfId="0" applyFont="1" applyBorder="1" applyAlignment="1">
      <alignment horizontal="left" vertical="center" indent="2"/>
    </xf>
    <xf numFmtId="0" fontId="16" fillId="7" borderId="39" xfId="0" applyFont="1" applyFill="1" applyBorder="1" applyAlignment="1">
      <alignment horizontal="left" vertical="center" indent="2"/>
    </xf>
    <xf numFmtId="0" fontId="16" fillId="7" borderId="14" xfId="0" applyFont="1" applyFill="1" applyBorder="1" applyAlignment="1">
      <alignment horizontal="left" vertical="center" indent="2"/>
    </xf>
    <xf numFmtId="0" fontId="16" fillId="7" borderId="61" xfId="0" applyFont="1" applyFill="1" applyBorder="1" applyAlignment="1">
      <alignment horizontal="left" vertical="center" indent="2"/>
    </xf>
    <xf numFmtId="0" fontId="16" fillId="7" borderId="0" xfId="0" applyFont="1" applyFill="1" applyBorder="1" applyAlignment="1">
      <alignment horizontal="left" vertical="center" indent="2"/>
    </xf>
    <xf numFmtId="4" fontId="4" fillId="0" borderId="43" xfId="0" applyNumberFormat="1" applyFont="1" applyBorder="1" applyAlignment="1">
      <alignment horizontal="center" vertical="center"/>
    </xf>
    <xf numFmtId="4" fontId="4" fillId="0" borderId="9" xfId="0" applyNumberFormat="1" applyFont="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16" fillId="0" borderId="19" xfId="0" applyFont="1" applyBorder="1" applyAlignment="1">
      <alignment horizontal="left" vertical="center" indent="3"/>
    </xf>
    <xf numFmtId="0" fontId="16" fillId="0" borderId="20" xfId="0" applyFont="1" applyBorder="1" applyAlignment="1">
      <alignment horizontal="left" vertical="center" indent="3"/>
    </xf>
    <xf numFmtId="0" fontId="16" fillId="0" borderId="21" xfId="0" applyFont="1" applyBorder="1" applyAlignment="1">
      <alignment horizontal="left" vertical="center" indent="3"/>
    </xf>
    <xf numFmtId="0" fontId="16" fillId="0" borderId="19" xfId="0" applyFont="1" applyBorder="1" applyAlignment="1">
      <alignment horizontal="left" vertical="center"/>
    </xf>
    <xf numFmtId="0" fontId="16" fillId="0" borderId="20" xfId="0" applyFont="1" applyBorder="1" applyAlignment="1">
      <alignment horizontal="left" vertical="center"/>
    </xf>
    <xf numFmtId="0" fontId="16" fillId="0" borderId="21" xfId="0" applyFont="1" applyBorder="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30" fillId="0" borderId="0" xfId="0" applyFont="1" applyAlignment="1">
      <alignment horizontal="left" vertical="center" wrapText="1"/>
    </xf>
    <xf numFmtId="0" fontId="4" fillId="0" borderId="19" xfId="0" applyFont="1" applyBorder="1" applyAlignment="1">
      <alignment horizontal="left" vertical="center" indent="3"/>
    </xf>
    <xf numFmtId="0" fontId="4" fillId="0" borderId="20" xfId="0" applyFont="1" applyBorder="1" applyAlignment="1">
      <alignment horizontal="left" vertical="center" indent="3"/>
    </xf>
    <xf numFmtId="0" fontId="4" fillId="0" borderId="21" xfId="0" applyFont="1" applyBorder="1" applyAlignment="1">
      <alignment horizontal="left" vertical="center" indent="3"/>
    </xf>
    <xf numFmtId="0" fontId="16" fillId="0" borderId="19" xfId="0" applyFont="1" applyBorder="1" applyAlignment="1">
      <alignment horizontal="left" vertical="center" indent="4"/>
    </xf>
    <xf numFmtId="0" fontId="16" fillId="0" borderId="20" xfId="0" applyFont="1" applyBorder="1" applyAlignment="1">
      <alignment horizontal="left" vertical="center" indent="4"/>
    </xf>
    <xf numFmtId="0" fontId="16" fillId="0" borderId="21" xfId="0" applyFont="1" applyBorder="1" applyAlignment="1">
      <alignment horizontal="left" vertical="center" indent="4"/>
    </xf>
    <xf numFmtId="0" fontId="4" fillId="0" borderId="26" xfId="0" applyFont="1" applyBorder="1" applyAlignment="1">
      <alignment horizontal="left" vertical="center"/>
    </xf>
    <xf numFmtId="0" fontId="4" fillId="0" borderId="55" xfId="0" applyFont="1" applyBorder="1" applyAlignment="1">
      <alignment horizontal="left" vertical="center"/>
    </xf>
    <xf numFmtId="0" fontId="4" fillId="0" borderId="54" xfId="0" applyFont="1" applyBorder="1" applyAlignment="1">
      <alignment horizontal="left" vertical="center"/>
    </xf>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25" xfId="0" applyFont="1" applyFill="1" applyBorder="1" applyAlignment="1">
      <alignment horizontal="center" vertical="center"/>
    </xf>
    <xf numFmtId="0" fontId="11" fillId="3" borderId="20" xfId="0" applyFont="1" applyFill="1" applyBorder="1" applyAlignment="1">
      <alignment horizontal="center" vertical="center"/>
    </xf>
    <xf numFmtId="0" fontId="11" fillId="3" borderId="37"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4" fontId="13" fillId="7" borderId="25" xfId="0" applyNumberFormat="1" applyFont="1" applyFill="1" applyBorder="1" applyAlignment="1">
      <alignment horizontal="right" vertical="center" indent="1"/>
    </xf>
    <xf numFmtId="4" fontId="13" fillId="7" borderId="37" xfId="0" applyNumberFormat="1" applyFont="1" applyFill="1" applyBorder="1" applyAlignment="1">
      <alignment horizontal="right" vertical="center" indent="1"/>
    </xf>
    <xf numFmtId="4" fontId="11" fillId="13" borderId="25" xfId="0" applyNumberFormat="1" applyFont="1" applyFill="1" applyBorder="1" applyAlignment="1">
      <alignment horizontal="right" vertical="center" indent="1"/>
    </xf>
    <xf numFmtId="4" fontId="11" fillId="13" borderId="37" xfId="0" applyNumberFormat="1" applyFont="1" applyFill="1" applyBorder="1" applyAlignment="1">
      <alignment horizontal="right" vertical="center" indent="1"/>
    </xf>
    <xf numFmtId="0" fontId="13" fillId="3" borderId="17" xfId="0" applyFont="1" applyFill="1" applyBorder="1" applyAlignment="1">
      <alignment horizontal="center" vertical="center"/>
    </xf>
    <xf numFmtId="0" fontId="13" fillId="0" borderId="0" xfId="0" applyFont="1" applyBorder="1" applyAlignment="1">
      <alignment horizontal="center" vertical="center"/>
    </xf>
    <xf numFmtId="0" fontId="13" fillId="0" borderId="58" xfId="0" applyFont="1" applyBorder="1" applyAlignment="1">
      <alignment horizontal="center" vertical="center"/>
    </xf>
  </cellXfs>
  <cellStyles count="23">
    <cellStyle name="Millares" xfId="1" builtinId="3"/>
    <cellStyle name="Millares [0] 2" xfId="2"/>
    <cellStyle name="Millares 2" xfId="3"/>
    <cellStyle name="Millares 2 2" xfId="22"/>
    <cellStyle name="Normal" xfId="0" builtinId="0"/>
    <cellStyle name="Normal 2" xfId="4"/>
    <cellStyle name="Normal 2 2" xfId="5"/>
    <cellStyle name="Normal 2 2 2" xfId="6"/>
    <cellStyle name="Normal 2 3" xfId="7"/>
    <cellStyle name="Normal 2 4" xfId="8"/>
    <cellStyle name="Normal 3" xfId="9"/>
    <cellStyle name="Normal 3 2" xfId="10"/>
    <cellStyle name="Normal 4" xfId="11"/>
    <cellStyle name="Normal 4 2" xfId="12"/>
    <cellStyle name="Normal 4 3" xfId="13"/>
    <cellStyle name="Normal 5" xfId="14"/>
    <cellStyle name="Normal 6" xfId="15"/>
    <cellStyle name="Normal 7" xfId="16"/>
    <cellStyle name="Normal 7 2" xfId="17"/>
    <cellStyle name="Normal 8" xfId="18"/>
    <cellStyle name="Normal 9" xfId="19"/>
    <cellStyle name="Porcentual" xfId="21" builtinId="5"/>
    <cellStyle name="Porcentual 2" xfId="20"/>
  </cellStyles>
  <dxfs count="0"/>
  <tableStyles count="0" defaultTableStyle="TableStyleMedium9" defaultPivotStyle="PivotStyleLight16"/>
  <colors>
    <mruColors>
      <color rgb="FFFFFF99"/>
      <color rgb="FFFF9900"/>
      <color rgb="FF0066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101600</xdr:colOff>
      <xdr:row>0</xdr:row>
      <xdr:rowOff>63500</xdr:rowOff>
    </xdr:from>
    <xdr:to>
      <xdr:col>0</xdr:col>
      <xdr:colOff>2092325</xdr:colOff>
      <xdr:row>0</xdr:row>
      <xdr:rowOff>657225</xdr:rowOff>
    </xdr:to>
    <xdr:pic>
      <xdr:nvPicPr>
        <xdr:cNvPr id="46081" name="Imagen 1">
          <a:extLst>
            <a:ext uri="{FF2B5EF4-FFF2-40B4-BE49-F238E27FC236}">
              <a16:creationId xmlns:a16="http://schemas.microsoft.com/office/drawing/2014/main" xmlns="" id="{00000000-0008-0000-0400-000001B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1600" y="63500"/>
          <a:ext cx="1990725" cy="593725"/>
        </a:xfrm>
        <a:prstGeom prst="rect">
          <a:avLst/>
        </a:prstGeom>
        <a:noFill/>
        <a:ln w="9525">
          <a:noFill/>
          <a:miter lim="800000"/>
          <a:headEnd/>
          <a:tailEnd/>
        </a:ln>
      </xdr:spPr>
    </xdr:pic>
    <xdr:clientData/>
  </xdr:twoCellAnchor>
  <xdr:twoCellAnchor>
    <xdr:from>
      <xdr:col>0</xdr:col>
      <xdr:colOff>95250</xdr:colOff>
      <xdr:row>46</xdr:row>
      <xdr:rowOff>120650</xdr:rowOff>
    </xdr:from>
    <xdr:to>
      <xdr:col>0</xdr:col>
      <xdr:colOff>2085975</xdr:colOff>
      <xdr:row>46</xdr:row>
      <xdr:rowOff>714375</xdr:rowOff>
    </xdr:to>
    <xdr:pic>
      <xdr:nvPicPr>
        <xdr:cNvPr id="3" name="Imagen 1">
          <a:extLst>
            <a:ext uri="{FF2B5EF4-FFF2-40B4-BE49-F238E27FC236}">
              <a16:creationId xmlns:a16="http://schemas.microsoft.com/office/drawing/2014/main" xmlns="" id="{00000000-0008-0000-04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0" y="6899275"/>
          <a:ext cx="1990725" cy="5937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57150</xdr:colOff>
      <xdr:row>0</xdr:row>
      <xdr:rowOff>57150</xdr:rowOff>
    </xdr:from>
    <xdr:to>
      <xdr:col>1</xdr:col>
      <xdr:colOff>733425</xdr:colOff>
      <xdr:row>0</xdr:row>
      <xdr:rowOff>650875</xdr:rowOff>
    </xdr:to>
    <xdr:pic>
      <xdr:nvPicPr>
        <xdr:cNvPr id="2" name="Imagen 1">
          <a:extLst>
            <a:ext uri="{FF2B5EF4-FFF2-40B4-BE49-F238E27FC236}">
              <a16:creationId xmlns:a16="http://schemas.microsoft.com/office/drawing/2014/main" xmlns=""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150" y="57150"/>
          <a:ext cx="1990725" cy="59372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57150</xdr:colOff>
      <xdr:row>0</xdr:row>
      <xdr:rowOff>66675</xdr:rowOff>
    </xdr:from>
    <xdr:to>
      <xdr:col>1</xdr:col>
      <xdr:colOff>295275</xdr:colOff>
      <xdr:row>0</xdr:row>
      <xdr:rowOff>660400</xdr:rowOff>
    </xdr:to>
    <xdr:pic>
      <xdr:nvPicPr>
        <xdr:cNvPr id="2" name="Imagen 1">
          <a:extLst>
            <a:ext uri="{FF2B5EF4-FFF2-40B4-BE49-F238E27FC236}">
              <a16:creationId xmlns:a16="http://schemas.microsoft.com/office/drawing/2014/main" xmlns=""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150" y="66675"/>
          <a:ext cx="1990725" cy="5937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67236</xdr:colOff>
      <xdr:row>0</xdr:row>
      <xdr:rowOff>33618</xdr:rowOff>
    </xdr:from>
    <xdr:to>
      <xdr:col>0</xdr:col>
      <xdr:colOff>2057961</xdr:colOff>
      <xdr:row>0</xdr:row>
      <xdr:rowOff>627343</xdr:rowOff>
    </xdr:to>
    <xdr:pic>
      <xdr:nvPicPr>
        <xdr:cNvPr id="2" name="Imagen 1">
          <a:extLst>
            <a:ext uri="{FF2B5EF4-FFF2-40B4-BE49-F238E27FC236}">
              <a16:creationId xmlns:a16="http://schemas.microsoft.com/office/drawing/2014/main" xmlns=""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236" y="33618"/>
          <a:ext cx="1990725" cy="5937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95250</xdr:colOff>
      <xdr:row>0</xdr:row>
      <xdr:rowOff>47625</xdr:rowOff>
    </xdr:from>
    <xdr:to>
      <xdr:col>1</xdr:col>
      <xdr:colOff>2085975</xdr:colOff>
      <xdr:row>0</xdr:row>
      <xdr:rowOff>641350</xdr:rowOff>
    </xdr:to>
    <xdr:pic>
      <xdr:nvPicPr>
        <xdr:cNvPr id="2" name="Imagen 1">
          <a:extLst>
            <a:ext uri="{FF2B5EF4-FFF2-40B4-BE49-F238E27FC236}">
              <a16:creationId xmlns:a16="http://schemas.microsoft.com/office/drawing/2014/main" xmlns=""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0" y="47625"/>
          <a:ext cx="1990725" cy="5937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79375</xdr:colOff>
      <xdr:row>0</xdr:row>
      <xdr:rowOff>95250</xdr:rowOff>
    </xdr:from>
    <xdr:to>
      <xdr:col>3</xdr:col>
      <xdr:colOff>1308100</xdr:colOff>
      <xdr:row>0</xdr:row>
      <xdr:rowOff>688975</xdr:rowOff>
    </xdr:to>
    <xdr:pic>
      <xdr:nvPicPr>
        <xdr:cNvPr id="2" name="Imagen 1">
          <a:extLst>
            <a:ext uri="{FF2B5EF4-FFF2-40B4-BE49-F238E27FC236}">
              <a16:creationId xmlns:a16="http://schemas.microsoft.com/office/drawing/2014/main" xmlns=""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375" y="95250"/>
          <a:ext cx="1990725" cy="5937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79375</xdr:colOff>
      <xdr:row>0</xdr:row>
      <xdr:rowOff>95250</xdr:rowOff>
    </xdr:from>
    <xdr:to>
      <xdr:col>1</xdr:col>
      <xdr:colOff>895350</xdr:colOff>
      <xdr:row>0</xdr:row>
      <xdr:rowOff>688975</xdr:rowOff>
    </xdr:to>
    <xdr:pic>
      <xdr:nvPicPr>
        <xdr:cNvPr id="2" name="Imagen 1">
          <a:extLst>
            <a:ext uri="{FF2B5EF4-FFF2-40B4-BE49-F238E27FC236}">
              <a16:creationId xmlns:a16="http://schemas.microsoft.com/office/drawing/2014/main" xmlns=""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375" y="95250"/>
          <a:ext cx="1990725" cy="5937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7</xdr:row>
      <xdr:rowOff>0</xdr:rowOff>
    </xdr:from>
    <xdr:to>
      <xdr:col>4</xdr:col>
      <xdr:colOff>304800</xdr:colOff>
      <xdr:row>8</xdr:row>
      <xdr:rowOff>73025</xdr:rowOff>
    </xdr:to>
    <xdr:sp macro="" textlink="">
      <xdr:nvSpPr>
        <xdr:cNvPr id="45057" name="AutoShape 1" descr="https://correo.guaguas.com/service/home/~/?auth=co&amp;id=1398&amp;part=2.2">
          <a:extLst>
            <a:ext uri="{FF2B5EF4-FFF2-40B4-BE49-F238E27FC236}">
              <a16:creationId xmlns:a16="http://schemas.microsoft.com/office/drawing/2014/main" xmlns="" id="{00000000-0008-0000-0B00-000001B00000}"/>
            </a:ext>
          </a:extLst>
        </xdr:cNvPr>
        <xdr:cNvSpPr>
          <a:spLocks noChangeAspect="1" noChangeArrowheads="1"/>
        </xdr:cNvSpPr>
      </xdr:nvSpPr>
      <xdr:spPr bwMode="auto">
        <a:xfrm>
          <a:off x="762000" y="1143000"/>
          <a:ext cx="304800" cy="304800"/>
        </a:xfrm>
        <a:prstGeom prst="rect">
          <a:avLst/>
        </a:prstGeom>
        <a:noFill/>
      </xdr:spPr>
    </xdr:sp>
    <xdr:clientData/>
  </xdr:twoCellAnchor>
  <xdr:twoCellAnchor>
    <xdr:from>
      <xdr:col>0</xdr:col>
      <xdr:colOff>95250</xdr:colOff>
      <xdr:row>0</xdr:row>
      <xdr:rowOff>95250</xdr:rowOff>
    </xdr:from>
    <xdr:to>
      <xdr:col>0</xdr:col>
      <xdr:colOff>2085975</xdr:colOff>
      <xdr:row>0</xdr:row>
      <xdr:rowOff>688975</xdr:rowOff>
    </xdr:to>
    <xdr:pic>
      <xdr:nvPicPr>
        <xdr:cNvPr id="4" name="Imagen 1">
          <a:extLst>
            <a:ext uri="{FF2B5EF4-FFF2-40B4-BE49-F238E27FC236}">
              <a16:creationId xmlns:a16="http://schemas.microsoft.com/office/drawing/2014/main" xmlns="" id="{00000000-0008-0000-0B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0" y="95250"/>
          <a:ext cx="1990725" cy="593725"/>
        </a:xfrm>
        <a:prstGeom prst="rect">
          <a:avLst/>
        </a:prstGeom>
        <a:noFill/>
        <a:ln w="9525">
          <a:noFill/>
          <a:miter lim="800000"/>
          <a:headEnd/>
          <a:tailEnd/>
        </a:ln>
      </xdr:spPr>
    </xdr:pic>
    <xdr:clientData/>
  </xdr:twoCellAnchor>
  <xdr:twoCellAnchor editAs="oneCell">
    <xdr:from>
      <xdr:col>4</xdr:col>
      <xdr:colOff>0</xdr:colOff>
      <xdr:row>8</xdr:row>
      <xdr:rowOff>0</xdr:rowOff>
    </xdr:from>
    <xdr:to>
      <xdr:col>4</xdr:col>
      <xdr:colOff>304800</xdr:colOff>
      <xdr:row>9</xdr:row>
      <xdr:rowOff>73025</xdr:rowOff>
    </xdr:to>
    <xdr:sp macro="" textlink="">
      <xdr:nvSpPr>
        <xdr:cNvPr id="6" name="AutoShape 1" descr="https://correo.guaguas.com/service/home/~/?auth=co&amp;id=1398&amp;part=2.2">
          <a:extLst>
            <a:ext uri="{FF2B5EF4-FFF2-40B4-BE49-F238E27FC236}">
              <a16:creationId xmlns:a16="http://schemas.microsoft.com/office/drawing/2014/main" xmlns="" id="{00000000-0008-0000-0B00-000001B00000}"/>
            </a:ext>
          </a:extLst>
        </xdr:cNvPr>
        <xdr:cNvSpPr>
          <a:spLocks noChangeAspect="1" noChangeArrowheads="1"/>
        </xdr:cNvSpPr>
      </xdr:nvSpPr>
      <xdr:spPr bwMode="auto">
        <a:xfrm>
          <a:off x="8810625" y="2143125"/>
          <a:ext cx="304800" cy="311150"/>
        </a:xfrm>
        <a:prstGeom prst="rect">
          <a:avLst/>
        </a:prstGeom>
        <a:noFill/>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95250</xdr:colOff>
      <xdr:row>0</xdr:row>
      <xdr:rowOff>79375</xdr:rowOff>
    </xdr:from>
    <xdr:to>
      <xdr:col>1</xdr:col>
      <xdr:colOff>1069975</xdr:colOff>
      <xdr:row>0</xdr:row>
      <xdr:rowOff>673100</xdr:rowOff>
    </xdr:to>
    <xdr:pic>
      <xdr:nvPicPr>
        <xdr:cNvPr id="2" name="Imagen 1">
          <a:extLst>
            <a:ext uri="{FF2B5EF4-FFF2-40B4-BE49-F238E27FC236}">
              <a16:creationId xmlns:a16="http://schemas.microsoft.com/office/drawing/2014/main" xmlns=""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0" y="79375"/>
          <a:ext cx="1990725" cy="59372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63498</xdr:colOff>
      <xdr:row>0</xdr:row>
      <xdr:rowOff>74081</xdr:rowOff>
    </xdr:from>
    <xdr:to>
      <xdr:col>2</xdr:col>
      <xdr:colOff>530223</xdr:colOff>
      <xdr:row>0</xdr:row>
      <xdr:rowOff>667806</xdr:rowOff>
    </xdr:to>
    <xdr:pic>
      <xdr:nvPicPr>
        <xdr:cNvPr id="2" name="Imagen 1">
          <a:extLst>
            <a:ext uri="{FF2B5EF4-FFF2-40B4-BE49-F238E27FC236}">
              <a16:creationId xmlns:a16="http://schemas.microsoft.com/office/drawing/2014/main" xmlns=""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3498" y="74081"/>
          <a:ext cx="1990725" cy="59372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57150</xdr:colOff>
      <xdr:row>0</xdr:row>
      <xdr:rowOff>57150</xdr:rowOff>
    </xdr:from>
    <xdr:to>
      <xdr:col>1</xdr:col>
      <xdr:colOff>2047875</xdr:colOff>
      <xdr:row>0</xdr:row>
      <xdr:rowOff>650875</xdr:rowOff>
    </xdr:to>
    <xdr:pic>
      <xdr:nvPicPr>
        <xdr:cNvPr id="2" name="Imagen 1">
          <a:extLst>
            <a:ext uri="{FF2B5EF4-FFF2-40B4-BE49-F238E27FC236}">
              <a16:creationId xmlns:a16="http://schemas.microsoft.com/office/drawing/2014/main" xmlns=""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150" y="57150"/>
          <a:ext cx="1990725" cy="593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92D050"/>
    <pageSetUpPr fitToPage="1"/>
  </sheetPr>
  <dimension ref="A1:C102"/>
  <sheetViews>
    <sheetView showGridLines="0" topLeftCell="A53" zoomScaleNormal="100" zoomScaleSheetLayoutView="100" workbookViewId="0">
      <selection activeCell="C17" sqref="C17"/>
    </sheetView>
  </sheetViews>
  <sheetFormatPr baseColWidth="10" defaultRowHeight="15"/>
  <cols>
    <col min="1" max="1" width="51.7109375" customWidth="1"/>
    <col min="2" max="3" width="18.85546875" customWidth="1"/>
  </cols>
  <sheetData>
    <row r="1" spans="1:3" s="25" customFormat="1" ht="60" customHeight="1" thickBot="1">
      <c r="A1" s="43"/>
      <c r="B1" s="43"/>
      <c r="C1" s="384"/>
    </row>
    <row r="2" spans="1:3" ht="19.5" thickBot="1">
      <c r="A2" s="401" t="s">
        <v>447</v>
      </c>
      <c r="B2" s="402"/>
      <c r="C2" s="403"/>
    </row>
    <row r="3" spans="1:3" ht="15.75">
      <c r="A3" s="404" t="s">
        <v>1</v>
      </c>
      <c r="B3" s="405"/>
      <c r="C3" s="2" t="s">
        <v>2</v>
      </c>
    </row>
    <row r="4" spans="1:3" ht="21.75" customHeight="1" thickBot="1">
      <c r="A4" s="409" t="s">
        <v>3</v>
      </c>
      <c r="B4" s="410"/>
      <c r="C4" s="148">
        <f>'3. P y G PRESENTACION'!C4</f>
        <v>2026</v>
      </c>
    </row>
    <row r="5" spans="1:3">
      <c r="A5" s="411" t="s">
        <v>4</v>
      </c>
      <c r="B5" s="412"/>
      <c r="C5" s="413"/>
    </row>
    <row r="6" spans="1:3">
      <c r="A6" s="160" t="s">
        <v>5</v>
      </c>
      <c r="B6" s="414" t="s">
        <v>449</v>
      </c>
      <c r="C6" s="415"/>
    </row>
    <row r="7" spans="1:3">
      <c r="A7" s="160" t="s">
        <v>450</v>
      </c>
      <c r="B7" s="416">
        <v>46022</v>
      </c>
      <c r="C7" s="415"/>
    </row>
    <row r="8" spans="1:3" ht="23.25">
      <c r="A8" s="406" t="s">
        <v>448</v>
      </c>
      <c r="B8" s="407"/>
      <c r="C8" s="408"/>
    </row>
    <row r="9" spans="1:3" ht="15.75" thickBot="1">
      <c r="A9" s="398" t="s">
        <v>7</v>
      </c>
      <c r="B9" s="399"/>
      <c r="C9" s="400"/>
    </row>
    <row r="10" spans="1:3" ht="18.75">
      <c r="A10" s="184" t="s">
        <v>78</v>
      </c>
      <c r="B10" s="197">
        <f>'3. P y G PRESENTACION'!B9</f>
        <v>2026</v>
      </c>
      <c r="C10" s="197" t="str">
        <f>'3. P y G PRESENTACION'!C9</f>
        <v>2025 (estimado)</v>
      </c>
    </row>
    <row r="11" spans="1:3">
      <c r="A11" s="185" t="s">
        <v>79</v>
      </c>
      <c r="B11" s="198">
        <f>B12+B17+B21+B24+B25+B26+B27</f>
        <v>107838232.81860894</v>
      </c>
      <c r="C11" s="194">
        <f>C12+C17+C21+C24+C25+C26+C27</f>
        <v>99014460.394665673</v>
      </c>
    </row>
    <row r="12" spans="1:3">
      <c r="A12" s="186" t="s">
        <v>80</v>
      </c>
      <c r="B12" s="45">
        <f>SUM(B13:B16)</f>
        <v>40907998.579033546</v>
      </c>
      <c r="C12" s="30">
        <f>SUM(C13:C16)</f>
        <v>36505454.067200214</v>
      </c>
    </row>
    <row r="13" spans="1:3" hidden="1">
      <c r="A13" s="187" t="s">
        <v>81</v>
      </c>
      <c r="B13" s="199">
        <v>0</v>
      </c>
      <c r="C13" s="173">
        <v>0</v>
      </c>
    </row>
    <row r="14" spans="1:3">
      <c r="A14" s="32" t="s">
        <v>82</v>
      </c>
      <c r="B14" s="50">
        <v>999823.64903354982</v>
      </c>
      <c r="C14" s="29">
        <v>1052053.0872002165</v>
      </c>
    </row>
    <row r="15" spans="1:3">
      <c r="A15" s="187" t="s">
        <v>83</v>
      </c>
      <c r="B15" s="200">
        <v>36764829.049999997</v>
      </c>
      <c r="C15" s="174">
        <v>32189658.379999999</v>
      </c>
    </row>
    <row r="16" spans="1:3">
      <c r="A16" s="32" t="s">
        <v>84</v>
      </c>
      <c r="B16" s="50">
        <v>3143345.8799999994</v>
      </c>
      <c r="C16" s="29">
        <v>3263742.5999999996</v>
      </c>
    </row>
    <row r="17" spans="1:3">
      <c r="A17" s="186" t="s">
        <v>85</v>
      </c>
      <c r="B17" s="45">
        <f>SUM(B18:B20)</f>
        <v>65988911.949015394</v>
      </c>
      <c r="C17" s="30">
        <f>SUM(C18:C20)</f>
        <v>61564856.403945461</v>
      </c>
    </row>
    <row r="18" spans="1:3">
      <c r="A18" s="32" t="s">
        <v>86</v>
      </c>
      <c r="B18" s="50">
        <v>15229223.221816281</v>
      </c>
      <c r="C18" s="28">
        <v>14463386.075605426</v>
      </c>
    </row>
    <row r="19" spans="1:3">
      <c r="A19" s="187" t="s">
        <v>83</v>
      </c>
      <c r="B19" s="200">
        <v>0</v>
      </c>
      <c r="C19" s="174">
        <v>0</v>
      </c>
    </row>
    <row r="20" spans="1:3">
      <c r="A20" s="32" t="s">
        <v>87</v>
      </c>
      <c r="B20" s="50">
        <v>50759688.727199115</v>
      </c>
      <c r="C20" s="29">
        <v>47101470.328340039</v>
      </c>
    </row>
    <row r="21" spans="1:3">
      <c r="A21" s="188" t="s">
        <v>88</v>
      </c>
      <c r="B21" s="201">
        <f>SUM(B22:B23)</f>
        <v>93703.090559999982</v>
      </c>
      <c r="C21" s="175">
        <f>SUM(C22:C23)</f>
        <v>96530.72352</v>
      </c>
    </row>
    <row r="22" spans="1:3">
      <c r="A22" s="32" t="s">
        <v>89</v>
      </c>
      <c r="B22" s="33">
        <v>20891.650000000001</v>
      </c>
      <c r="C22" s="28">
        <v>20891.650000000001</v>
      </c>
    </row>
    <row r="23" spans="1:3">
      <c r="A23" s="189" t="s">
        <v>90</v>
      </c>
      <c r="B23" s="202">
        <v>72811.440559999988</v>
      </c>
      <c r="C23" s="171">
        <v>75639.073519999991</v>
      </c>
    </row>
    <row r="24" spans="1:3">
      <c r="A24" s="186" t="s">
        <v>91</v>
      </c>
      <c r="B24" s="45">
        <v>24040.58</v>
      </c>
      <c r="C24" s="30">
        <v>24040.58</v>
      </c>
    </row>
    <row r="25" spans="1:3">
      <c r="A25" s="186" t="s">
        <v>92</v>
      </c>
      <c r="B25" s="45">
        <v>823578.62</v>
      </c>
      <c r="C25" s="30">
        <v>823578.62</v>
      </c>
    </row>
    <row r="26" spans="1:3" hidden="1">
      <c r="A26" s="188" t="s">
        <v>93</v>
      </c>
      <c r="B26" s="203">
        <v>0</v>
      </c>
      <c r="C26" s="176">
        <v>0</v>
      </c>
    </row>
    <row r="27" spans="1:3" hidden="1">
      <c r="A27" s="190" t="s">
        <v>94</v>
      </c>
      <c r="B27" s="204">
        <v>0</v>
      </c>
      <c r="C27" s="172">
        <v>0</v>
      </c>
    </row>
    <row r="28" spans="1:3">
      <c r="A28" s="185" t="s">
        <v>95</v>
      </c>
      <c r="B28" s="198">
        <f>B29+B35+B38+B42+B43+B44+B45</f>
        <v>61050650.01739645</v>
      </c>
      <c r="C28" s="194">
        <f>C29+C35+C38+C42+C43+C44+C45</f>
        <v>60924535.872545712</v>
      </c>
    </row>
    <row r="29" spans="1:3" hidden="1">
      <c r="A29" s="188" t="s">
        <v>96</v>
      </c>
      <c r="B29" s="39">
        <f>B30+B33+B34</f>
        <v>0</v>
      </c>
      <c r="C29" s="195">
        <f>C30+C33+C34</f>
        <v>0</v>
      </c>
    </row>
    <row r="30" spans="1:3" hidden="1">
      <c r="A30" s="32" t="s">
        <v>97</v>
      </c>
      <c r="B30" s="33">
        <f>B31+B32</f>
        <v>0</v>
      </c>
      <c r="C30" s="28">
        <f>C31+C32</f>
        <v>0</v>
      </c>
    </row>
    <row r="31" spans="1:3" hidden="1">
      <c r="A31" s="191" t="s">
        <v>89</v>
      </c>
      <c r="B31" s="49">
        <v>0</v>
      </c>
      <c r="C31" s="34">
        <v>0</v>
      </c>
    </row>
    <row r="32" spans="1:3" hidden="1">
      <c r="A32" s="191" t="s">
        <v>98</v>
      </c>
      <c r="B32" s="49">
        <v>0</v>
      </c>
      <c r="C32" s="34">
        <v>0</v>
      </c>
    </row>
    <row r="33" spans="1:3" hidden="1">
      <c r="A33" s="32" t="s">
        <v>99</v>
      </c>
      <c r="B33" s="33">
        <v>0</v>
      </c>
      <c r="C33" s="28">
        <v>0</v>
      </c>
    </row>
    <row r="34" spans="1:3" hidden="1">
      <c r="A34" s="189" t="s">
        <v>100</v>
      </c>
      <c r="B34" s="202">
        <v>0</v>
      </c>
      <c r="C34" s="171">
        <v>0</v>
      </c>
    </row>
    <row r="35" spans="1:3" ht="21.75" customHeight="1">
      <c r="A35" s="186" t="s">
        <v>101</v>
      </c>
      <c r="B35" s="45">
        <f>B36+B37</f>
        <v>2136953.0900000003</v>
      </c>
      <c r="C35" s="30">
        <f>C36+C37</f>
        <v>2136953.0900000003</v>
      </c>
    </row>
    <row r="36" spans="1:3">
      <c r="A36" s="32" t="s">
        <v>102</v>
      </c>
      <c r="B36" s="33">
        <v>2136455.1</v>
      </c>
      <c r="C36" s="28">
        <v>2136455.1</v>
      </c>
    </row>
    <row r="37" spans="1:3">
      <c r="A37" s="32" t="s">
        <v>83</v>
      </c>
      <c r="B37" s="33">
        <v>497.99</v>
      </c>
      <c r="C37" s="28">
        <v>497.99</v>
      </c>
    </row>
    <row r="38" spans="1:3">
      <c r="A38" s="186" t="s">
        <v>103</v>
      </c>
      <c r="B38" s="45">
        <f>B39+B40+B41</f>
        <v>4525090.4576882794</v>
      </c>
      <c r="C38" s="30">
        <f>C39+C40+C41</f>
        <v>20750822.965558324</v>
      </c>
    </row>
    <row r="39" spans="1:3">
      <c r="A39" s="32" t="s">
        <v>104</v>
      </c>
      <c r="B39" s="50">
        <v>542465.07000000007</v>
      </c>
      <c r="C39" s="29">
        <v>542465.07000000007</v>
      </c>
    </row>
    <row r="40" spans="1:3" hidden="1">
      <c r="A40" s="187" t="s">
        <v>105</v>
      </c>
      <c r="B40" s="199">
        <v>0</v>
      </c>
      <c r="C40" s="173">
        <v>0</v>
      </c>
    </row>
    <row r="41" spans="1:3">
      <c r="A41" s="32" t="s">
        <v>106</v>
      </c>
      <c r="B41" s="50">
        <v>3982625.3876882792</v>
      </c>
      <c r="C41" s="29">
        <v>20208357.895558324</v>
      </c>
    </row>
    <row r="42" spans="1:3" hidden="1">
      <c r="A42" s="192" t="s">
        <v>107</v>
      </c>
      <c r="B42" s="205">
        <v>0</v>
      </c>
      <c r="C42" s="177">
        <v>0</v>
      </c>
    </row>
    <row r="43" spans="1:3">
      <c r="A43" s="186" t="s">
        <v>108</v>
      </c>
      <c r="B43" s="343">
        <v>41000000</v>
      </c>
      <c r="C43" s="334">
        <v>24000000</v>
      </c>
    </row>
    <row r="44" spans="1:3">
      <c r="A44" s="186" t="s">
        <v>109</v>
      </c>
      <c r="B44" s="342">
        <v>47300</v>
      </c>
      <c r="C44" s="335">
        <v>47300</v>
      </c>
    </row>
    <row r="45" spans="1:3">
      <c r="A45" s="186" t="s">
        <v>110</v>
      </c>
      <c r="B45" s="343">
        <v>13341306.469708173</v>
      </c>
      <c r="C45" s="334">
        <v>13989459.816987386</v>
      </c>
    </row>
    <row r="46" spans="1:3" ht="15.75" thickBot="1">
      <c r="A46" s="193" t="s">
        <v>111</v>
      </c>
      <c r="B46" s="206">
        <f>B11+B28</f>
        <v>168888882.83600539</v>
      </c>
      <c r="C46" s="196">
        <f>C11+C28</f>
        <v>159938996.26721138</v>
      </c>
    </row>
    <row r="47" spans="1:3" s="25" customFormat="1" ht="60" customHeight="1" thickBot="1">
      <c r="A47" s="170"/>
      <c r="B47" s="147"/>
      <c r="C47" s="384"/>
    </row>
    <row r="48" spans="1:3" ht="19.5" thickBot="1">
      <c r="A48" s="401" t="s">
        <v>451</v>
      </c>
      <c r="B48" s="402"/>
      <c r="C48" s="403"/>
    </row>
    <row r="49" spans="1:3" ht="15.75">
      <c r="A49" s="404" t="s">
        <v>1</v>
      </c>
      <c r="B49" s="405"/>
      <c r="C49" s="2" t="s">
        <v>2</v>
      </c>
    </row>
    <row r="50" spans="1:3" ht="21.75" thickBot="1">
      <c r="A50" s="409" t="s">
        <v>3</v>
      </c>
      <c r="B50" s="410"/>
      <c r="C50" s="148">
        <f>C4</f>
        <v>2026</v>
      </c>
    </row>
    <row r="51" spans="1:3">
      <c r="A51" s="411" t="s">
        <v>4</v>
      </c>
      <c r="B51" s="412"/>
      <c r="C51" s="413"/>
    </row>
    <row r="52" spans="1:3">
      <c r="A52" s="160" t="s">
        <v>5</v>
      </c>
      <c r="B52" s="414" t="s">
        <v>449</v>
      </c>
      <c r="C52" s="415"/>
    </row>
    <row r="53" spans="1:3">
      <c r="A53" s="160" t="s">
        <v>450</v>
      </c>
      <c r="B53" s="416">
        <f>B7</f>
        <v>46022</v>
      </c>
      <c r="C53" s="415"/>
    </row>
    <row r="54" spans="1:3" ht="23.25">
      <c r="A54" s="406" t="s">
        <v>448</v>
      </c>
      <c r="B54" s="407"/>
      <c r="C54" s="408"/>
    </row>
    <row r="55" spans="1:3" ht="15.75" thickBot="1">
      <c r="A55" s="398" t="s">
        <v>7</v>
      </c>
      <c r="B55" s="399"/>
      <c r="C55" s="400"/>
    </row>
    <row r="56" spans="1:3" ht="18.75">
      <c r="A56" s="184" t="s">
        <v>112</v>
      </c>
      <c r="B56" s="197">
        <f>B10</f>
        <v>2026</v>
      </c>
      <c r="C56" s="197" t="str">
        <f>C10</f>
        <v>2025 (estimado)</v>
      </c>
    </row>
    <row r="57" spans="1:3">
      <c r="A57" s="185" t="s">
        <v>113</v>
      </c>
      <c r="B57" s="209">
        <f>B58+B69</f>
        <v>58351907.595219195</v>
      </c>
      <c r="C57" s="208">
        <f>C58+C69</f>
        <v>60075067.827328086</v>
      </c>
    </row>
    <row r="58" spans="1:3">
      <c r="A58" s="186" t="s">
        <v>114</v>
      </c>
      <c r="B58" s="45">
        <f>B59+B61+B63+B65</f>
        <v>32857079.802637968</v>
      </c>
      <c r="C58" s="30">
        <f>C59+C61+C63+C65</f>
        <v>31857079.78974776</v>
      </c>
    </row>
    <row r="59" spans="1:3">
      <c r="A59" s="186" t="s">
        <v>115</v>
      </c>
      <c r="B59" s="51">
        <v>15608538.4</v>
      </c>
      <c r="C59" s="35">
        <v>15608538.4</v>
      </c>
    </row>
    <row r="60" spans="1:3" hidden="1">
      <c r="A60" s="188" t="s">
        <v>116</v>
      </c>
      <c r="B60" s="210">
        <v>0</v>
      </c>
      <c r="C60" s="181">
        <v>0</v>
      </c>
    </row>
    <row r="61" spans="1:3">
      <c r="A61" s="186" t="s">
        <v>117</v>
      </c>
      <c r="B61" s="51">
        <v>16248541.389747759</v>
      </c>
      <c r="C61" s="35">
        <v>15248541.378500003</v>
      </c>
    </row>
    <row r="62" spans="1:3" hidden="1">
      <c r="A62" s="190" t="s">
        <v>118</v>
      </c>
      <c r="B62" s="211">
        <v>0</v>
      </c>
      <c r="C62" s="179">
        <v>0</v>
      </c>
    </row>
    <row r="63" spans="1:3" hidden="1">
      <c r="A63" s="186" t="s">
        <v>119</v>
      </c>
      <c r="B63" s="51">
        <v>0</v>
      </c>
      <c r="C63" s="35">
        <v>0</v>
      </c>
    </row>
    <row r="64" spans="1:3" hidden="1">
      <c r="A64" s="186" t="s">
        <v>120</v>
      </c>
      <c r="B64" s="51">
        <v>0</v>
      </c>
      <c r="C64" s="35">
        <v>0</v>
      </c>
    </row>
    <row r="65" spans="1:3">
      <c r="A65" s="186" t="s">
        <v>121</v>
      </c>
      <c r="B65" s="51">
        <v>1000000.0128902094</v>
      </c>
      <c r="C65" s="35">
        <v>1000000.0112477557</v>
      </c>
    </row>
    <row r="66" spans="1:3" hidden="1">
      <c r="A66" s="188" t="s">
        <v>122</v>
      </c>
      <c r="B66" s="210">
        <v>0</v>
      </c>
      <c r="C66" s="181">
        <v>0</v>
      </c>
    </row>
    <row r="67" spans="1:3" hidden="1">
      <c r="A67" s="186" t="s">
        <v>123</v>
      </c>
      <c r="B67" s="51">
        <v>0</v>
      </c>
      <c r="C67" s="35">
        <v>0</v>
      </c>
    </row>
    <row r="68" spans="1:3" hidden="1">
      <c r="A68" s="190" t="s">
        <v>124</v>
      </c>
      <c r="B68" s="211">
        <v>0</v>
      </c>
      <c r="C68" s="179">
        <v>0</v>
      </c>
    </row>
    <row r="69" spans="1:3">
      <c r="A69" s="186" t="s">
        <v>125</v>
      </c>
      <c r="B69" s="51">
        <v>25494827.792581227</v>
      </c>
      <c r="C69" s="35">
        <v>28217988.03758033</v>
      </c>
    </row>
    <row r="70" spans="1:3">
      <c r="A70" s="185" t="s">
        <v>126</v>
      </c>
      <c r="B70" s="209">
        <f>B71+B75</f>
        <v>80658068.72533156</v>
      </c>
      <c r="C70" s="208">
        <f>C71+C75</f>
        <v>73282178.135837898</v>
      </c>
    </row>
    <row r="71" spans="1:3">
      <c r="A71" s="188" t="s">
        <v>127</v>
      </c>
      <c r="B71" s="45">
        <f>SUM(B72:B74)</f>
        <v>4244031.5999999996</v>
      </c>
      <c r="C71" s="30">
        <f>SUM(C72:C74)</f>
        <v>4244031.5999999996</v>
      </c>
    </row>
    <row r="72" spans="1:3" hidden="1">
      <c r="A72" s="32" t="s">
        <v>128</v>
      </c>
      <c r="B72" s="52">
        <v>0</v>
      </c>
      <c r="C72" s="36">
        <v>0</v>
      </c>
    </row>
    <row r="73" spans="1:3" hidden="1">
      <c r="A73" s="32" t="s">
        <v>129</v>
      </c>
      <c r="B73" s="52">
        <v>0</v>
      </c>
      <c r="C73" s="36">
        <v>0</v>
      </c>
    </row>
    <row r="74" spans="1:3">
      <c r="A74" s="189" t="s">
        <v>130</v>
      </c>
      <c r="B74" s="212">
        <v>4244031.5999999996</v>
      </c>
      <c r="C74" s="180">
        <v>4244031.5999999996</v>
      </c>
    </row>
    <row r="75" spans="1:3">
      <c r="A75" s="186" t="s">
        <v>131</v>
      </c>
      <c r="B75" s="45">
        <f>SUM(B76:B79)</f>
        <v>76414037.125331566</v>
      </c>
      <c r="C75" s="30">
        <f>SUM(C76:C79)</f>
        <v>69038146.535837904</v>
      </c>
    </row>
    <row r="76" spans="1:3" hidden="1">
      <c r="A76" s="187" t="s">
        <v>132</v>
      </c>
      <c r="B76" s="213">
        <v>0</v>
      </c>
      <c r="C76" s="182">
        <v>0</v>
      </c>
    </row>
    <row r="77" spans="1:3">
      <c r="A77" s="32" t="s">
        <v>133</v>
      </c>
      <c r="B77" s="52">
        <v>76074028.835331559</v>
      </c>
      <c r="C77" s="36">
        <v>68698138.245837897</v>
      </c>
    </row>
    <row r="78" spans="1:3" hidden="1">
      <c r="A78" s="187" t="s">
        <v>134</v>
      </c>
      <c r="B78" s="213">
        <v>0</v>
      </c>
      <c r="C78" s="182">
        <v>0</v>
      </c>
    </row>
    <row r="79" spans="1:3">
      <c r="A79" s="32" t="s">
        <v>135</v>
      </c>
      <c r="B79" s="52">
        <v>340008.29</v>
      </c>
      <c r="C79" s="36">
        <v>340008.29</v>
      </c>
    </row>
    <row r="80" spans="1:3" hidden="1">
      <c r="A80" s="188" t="s">
        <v>136</v>
      </c>
      <c r="B80" s="203">
        <v>0</v>
      </c>
      <c r="C80" s="176">
        <v>0</v>
      </c>
    </row>
    <row r="81" spans="1:3" hidden="1">
      <c r="A81" s="186" t="s">
        <v>137</v>
      </c>
      <c r="B81" s="46">
        <v>0</v>
      </c>
      <c r="C81" s="31">
        <v>0</v>
      </c>
    </row>
    <row r="82" spans="1:3" hidden="1">
      <c r="A82" s="186" t="s">
        <v>138</v>
      </c>
      <c r="B82" s="46">
        <v>0</v>
      </c>
      <c r="C82" s="31">
        <v>0</v>
      </c>
    </row>
    <row r="83" spans="1:3" hidden="1">
      <c r="A83" s="186" t="s">
        <v>139</v>
      </c>
      <c r="B83" s="46">
        <v>0</v>
      </c>
      <c r="C83" s="31">
        <v>0</v>
      </c>
    </row>
    <row r="84" spans="1:3" hidden="1">
      <c r="A84" s="190" t="s">
        <v>140</v>
      </c>
      <c r="B84" s="204">
        <v>0</v>
      </c>
      <c r="C84" s="172">
        <v>0</v>
      </c>
    </row>
    <row r="85" spans="1:3">
      <c r="A85" s="185" t="s">
        <v>141</v>
      </c>
      <c r="B85" s="209">
        <f>B86+B87+B91+B96+B97+B100+B101</f>
        <v>29878906.515454642</v>
      </c>
      <c r="C85" s="208">
        <f>C86+C87+C91+C96+C97+C100+C101</f>
        <v>26581750.304045394</v>
      </c>
    </row>
    <row r="86" spans="1:3" hidden="1">
      <c r="A86" s="188" t="s">
        <v>142</v>
      </c>
      <c r="B86" s="203">
        <v>0</v>
      </c>
      <c r="C86" s="176">
        <v>0</v>
      </c>
    </row>
    <row r="87" spans="1:3" hidden="1">
      <c r="A87" s="186" t="s">
        <v>143</v>
      </c>
      <c r="B87" s="46">
        <f>SUM(B88:B90)</f>
        <v>0</v>
      </c>
      <c r="C87" s="31">
        <f>SUM(C88:C90)</f>
        <v>0</v>
      </c>
    </row>
    <row r="88" spans="1:3" hidden="1">
      <c r="A88" s="32" t="s">
        <v>128</v>
      </c>
      <c r="B88" s="52">
        <v>0</v>
      </c>
      <c r="C88" s="36">
        <v>0</v>
      </c>
    </row>
    <row r="89" spans="1:3" hidden="1">
      <c r="A89" s="32" t="s">
        <v>129</v>
      </c>
      <c r="B89" s="52">
        <v>0</v>
      </c>
      <c r="C89" s="36">
        <v>0</v>
      </c>
    </row>
    <row r="90" spans="1:3" hidden="1">
      <c r="A90" s="189" t="s">
        <v>130</v>
      </c>
      <c r="B90" s="212">
        <v>0</v>
      </c>
      <c r="C90" s="180">
        <v>0</v>
      </c>
    </row>
    <row r="91" spans="1:3">
      <c r="A91" s="186" t="s">
        <v>144</v>
      </c>
      <c r="B91" s="45">
        <f>SUM(B92:B95)</f>
        <v>17812431.510022894</v>
      </c>
      <c r="C91" s="30">
        <f>SUM(C92:C95)</f>
        <v>14641247.884216091</v>
      </c>
    </row>
    <row r="92" spans="1:3" hidden="1">
      <c r="A92" s="187" t="s">
        <v>132</v>
      </c>
      <c r="B92" s="213">
        <v>0</v>
      </c>
      <c r="C92" s="182">
        <v>0</v>
      </c>
    </row>
    <row r="93" spans="1:3">
      <c r="A93" s="32" t="s">
        <v>133</v>
      </c>
      <c r="B93" s="52">
        <v>14088598.500022892</v>
      </c>
      <c r="C93" s="36">
        <v>10917414.874216091</v>
      </c>
    </row>
    <row r="94" spans="1:3" hidden="1">
      <c r="A94" s="187" t="s">
        <v>145</v>
      </c>
      <c r="B94" s="213">
        <v>0</v>
      </c>
      <c r="C94" s="182">
        <v>0</v>
      </c>
    </row>
    <row r="95" spans="1:3">
      <c r="A95" s="32" t="s">
        <v>146</v>
      </c>
      <c r="B95" s="52">
        <v>3723833.0100000002</v>
      </c>
      <c r="C95" s="36">
        <v>3723833.0100000002</v>
      </c>
    </row>
    <row r="96" spans="1:3">
      <c r="A96" s="192" t="s">
        <v>147</v>
      </c>
      <c r="B96" s="214">
        <v>80757.490000000005</v>
      </c>
      <c r="C96" s="183">
        <v>80757.490000000005</v>
      </c>
    </row>
    <row r="97" spans="1:3">
      <c r="A97" s="186" t="s">
        <v>148</v>
      </c>
      <c r="B97" s="45">
        <f>SUM(B98:B99)</f>
        <v>10608406.335431751</v>
      </c>
      <c r="C97" s="30">
        <f>SUM(C98:C99)</f>
        <v>10482433.749829305</v>
      </c>
    </row>
    <row r="98" spans="1:3">
      <c r="A98" s="32" t="s">
        <v>149</v>
      </c>
      <c r="B98" s="386">
        <v>1824034.1592595284</v>
      </c>
      <c r="C98" s="336">
        <v>1753395.9841402699</v>
      </c>
    </row>
    <row r="99" spans="1:3">
      <c r="A99" s="32" t="s">
        <v>150</v>
      </c>
      <c r="B99" s="386">
        <v>8784372.1761722229</v>
      </c>
      <c r="C99" s="336">
        <v>8729037.7656890359</v>
      </c>
    </row>
    <row r="100" spans="1:3">
      <c r="A100" s="186" t="s">
        <v>151</v>
      </c>
      <c r="B100" s="46">
        <v>1377311.18</v>
      </c>
      <c r="C100" s="31">
        <v>1377311.18</v>
      </c>
    </row>
    <row r="101" spans="1:3" hidden="1">
      <c r="A101" s="192" t="s">
        <v>152</v>
      </c>
      <c r="B101" s="214">
        <v>0</v>
      </c>
      <c r="C101" s="183">
        <v>0</v>
      </c>
    </row>
    <row r="102" spans="1:3" ht="19.5" thickBot="1">
      <c r="A102" s="207" t="s">
        <v>153</v>
      </c>
      <c r="B102" s="206">
        <f>B57+B70+B85</f>
        <v>168888882.83600539</v>
      </c>
      <c r="C102" s="196">
        <f>C57+C70+C85</f>
        <v>159938996.26721138</v>
      </c>
    </row>
  </sheetData>
  <mergeCells count="16">
    <mergeCell ref="B7:C7"/>
    <mergeCell ref="A2:C2"/>
    <mergeCell ref="A3:B3"/>
    <mergeCell ref="A4:B4"/>
    <mergeCell ref="A5:C5"/>
    <mergeCell ref="B6:C6"/>
    <mergeCell ref="A55:C55"/>
    <mergeCell ref="A48:C48"/>
    <mergeCell ref="A49:B49"/>
    <mergeCell ref="A8:C8"/>
    <mergeCell ref="A9:C9"/>
    <mergeCell ref="A50:B50"/>
    <mergeCell ref="A51:C51"/>
    <mergeCell ref="B52:C52"/>
    <mergeCell ref="B53:C53"/>
    <mergeCell ref="A54:C54"/>
  </mergeCells>
  <pageMargins left="0.70866141732283472" right="0.70866141732283472" top="0.74803149606299213" bottom="0.74803149606299213" header="0.31496062992125984" footer="0.31496062992125984"/>
  <pageSetup paperSize="9" scale="57" orientation="portrait" r:id="rId1"/>
  <rowBreaks count="1" manualBreakCount="1">
    <brk id="46" max="2" man="1"/>
  </rowBreaks>
  <drawing r:id="rId2"/>
</worksheet>
</file>

<file path=xl/worksheets/sheet10.xml><?xml version="1.0" encoding="utf-8"?>
<worksheet xmlns="http://schemas.openxmlformats.org/spreadsheetml/2006/main" xmlns:r="http://schemas.openxmlformats.org/officeDocument/2006/relationships">
  <sheetPr>
    <tabColor rgb="FF92D050"/>
  </sheetPr>
  <dimension ref="A1:I59"/>
  <sheetViews>
    <sheetView showGridLines="0" zoomScaleNormal="100" zoomScaleSheetLayoutView="100" workbookViewId="0">
      <selection activeCell="K22" sqref="K22"/>
    </sheetView>
  </sheetViews>
  <sheetFormatPr baseColWidth="10" defaultColWidth="11.42578125" defaultRowHeight="15"/>
  <cols>
    <col min="1" max="1" width="19.7109375" style="1" customWidth="1"/>
    <col min="2" max="6" width="11.7109375" style="1" customWidth="1"/>
    <col min="7" max="7" width="33.7109375" style="1" customWidth="1"/>
    <col min="8" max="8" width="14.7109375" style="1" customWidth="1"/>
    <col min="9" max="9" width="14.5703125" style="1" bestFit="1" customWidth="1"/>
    <col min="10" max="16384" width="11.42578125" style="1"/>
  </cols>
  <sheetData>
    <row r="1" spans="1:9" ht="60" customHeight="1" thickBot="1">
      <c r="A1" s="10"/>
      <c r="B1" s="10"/>
      <c r="C1" s="10"/>
      <c r="D1" s="384"/>
      <c r="E1" s="10"/>
      <c r="F1" s="10"/>
      <c r="G1" s="10"/>
      <c r="H1" s="10"/>
    </row>
    <row r="2" spans="1:9" ht="21.75" thickBot="1">
      <c r="A2" s="435" t="s">
        <v>380</v>
      </c>
      <c r="B2" s="436"/>
      <c r="C2" s="436"/>
      <c r="D2" s="436"/>
      <c r="E2" s="436"/>
      <c r="F2" s="436"/>
      <c r="G2" s="436"/>
      <c r="H2" s="437"/>
    </row>
    <row r="3" spans="1:9" ht="15.75" customHeight="1">
      <c r="A3" s="404" t="s">
        <v>1</v>
      </c>
      <c r="B3" s="591"/>
      <c r="C3" s="591"/>
      <c r="D3" s="591"/>
      <c r="E3" s="591"/>
      <c r="F3" s="591"/>
      <c r="G3" s="405"/>
      <c r="H3" s="101" t="s">
        <v>2</v>
      </c>
    </row>
    <row r="4" spans="1:9" ht="21.75" customHeight="1">
      <c r="A4" s="592" t="s">
        <v>3</v>
      </c>
      <c r="B4" s="593"/>
      <c r="C4" s="593"/>
      <c r="D4" s="593"/>
      <c r="E4" s="593"/>
      <c r="F4" s="593"/>
      <c r="G4" s="594"/>
      <c r="H4" s="102">
        <f>'1.-2. Balance Ajustado'!C4</f>
        <v>2026</v>
      </c>
    </row>
    <row r="5" spans="1:9" ht="15" customHeight="1">
      <c r="A5" s="595" t="s">
        <v>4</v>
      </c>
      <c r="B5" s="596"/>
      <c r="C5" s="596"/>
      <c r="D5" s="596"/>
      <c r="E5" s="596"/>
      <c r="F5" s="596"/>
      <c r="G5" s="596"/>
      <c r="H5" s="597"/>
    </row>
    <row r="6" spans="1:9">
      <c r="A6" s="595" t="s">
        <v>5</v>
      </c>
      <c r="B6" s="596"/>
      <c r="C6" s="596"/>
      <c r="D6" s="596"/>
      <c r="E6" s="596"/>
      <c r="F6" s="596"/>
      <c r="G6" s="596"/>
      <c r="H6" s="597"/>
    </row>
    <row r="7" spans="1:9" ht="19.5" thickBot="1">
      <c r="A7" s="588" t="s">
        <v>381</v>
      </c>
      <c r="B7" s="589"/>
      <c r="C7" s="589"/>
      <c r="D7" s="589"/>
      <c r="E7" s="589"/>
      <c r="F7" s="589"/>
      <c r="G7" s="589"/>
      <c r="H7" s="590"/>
    </row>
    <row r="8" spans="1:9" ht="7.5" customHeight="1" thickBot="1">
      <c r="A8" s="577"/>
      <c r="B8" s="578"/>
      <c r="C8" s="578"/>
      <c r="D8" s="578"/>
      <c r="E8" s="578"/>
      <c r="F8" s="578"/>
      <c r="G8" s="578"/>
      <c r="H8" s="103"/>
    </row>
    <row r="9" spans="1:9" ht="18.75" customHeight="1" thickBot="1">
      <c r="A9" s="579" t="s">
        <v>382</v>
      </c>
      <c r="B9" s="580"/>
      <c r="C9" s="580"/>
      <c r="D9" s="580"/>
      <c r="E9" s="580"/>
      <c r="F9" s="580"/>
      <c r="G9" s="581"/>
      <c r="H9" s="104" t="s">
        <v>383</v>
      </c>
    </row>
    <row r="10" spans="1:9" ht="15.75">
      <c r="A10" s="582" t="s">
        <v>384</v>
      </c>
      <c r="B10" s="583"/>
      <c r="C10" s="583"/>
      <c r="D10" s="583"/>
      <c r="E10" s="583"/>
      <c r="F10" s="583"/>
      <c r="G10" s="584"/>
      <c r="H10" s="150">
        <v>1000000</v>
      </c>
      <c r="I10" s="25"/>
    </row>
    <row r="11" spans="1:9" ht="15.75">
      <c r="A11" s="585" t="s">
        <v>464</v>
      </c>
      <c r="B11" s="586"/>
      <c r="C11" s="586"/>
      <c r="D11" s="586"/>
      <c r="E11" s="586"/>
      <c r="F11" s="586"/>
      <c r="G11" s="587"/>
      <c r="H11" s="151">
        <v>1000000</v>
      </c>
      <c r="I11" s="26"/>
    </row>
    <row r="12" spans="1:9" ht="15.75">
      <c r="A12" s="585"/>
      <c r="B12" s="586"/>
      <c r="C12" s="586"/>
      <c r="D12" s="586"/>
      <c r="E12" s="586"/>
      <c r="F12" s="586"/>
      <c r="G12" s="587"/>
      <c r="H12" s="397">
        <v>0</v>
      </c>
      <c r="I12" s="26"/>
    </row>
    <row r="13" spans="1:9" ht="15.75">
      <c r="A13" s="601" t="s">
        <v>385</v>
      </c>
      <c r="B13" s="602"/>
      <c r="C13" s="602"/>
      <c r="D13" s="602"/>
      <c r="E13" s="602"/>
      <c r="F13" s="602"/>
      <c r="G13" s="603"/>
      <c r="H13" s="153">
        <v>23601046.530000001</v>
      </c>
      <c r="I13" s="26"/>
    </row>
    <row r="14" spans="1:9" ht="15.75" collapsed="1">
      <c r="A14" s="616" t="s">
        <v>496</v>
      </c>
      <c r="B14" s="617"/>
      <c r="C14" s="617"/>
      <c r="D14" s="617"/>
      <c r="E14" s="617"/>
      <c r="F14" s="617"/>
      <c r="G14" s="618"/>
      <c r="H14" s="153">
        <v>3828046.5300000003</v>
      </c>
      <c r="I14" s="26"/>
    </row>
    <row r="15" spans="1:9" ht="15.75">
      <c r="A15" s="619" t="s">
        <v>455</v>
      </c>
      <c r="B15" s="620"/>
      <c r="C15" s="620"/>
      <c r="D15" s="620"/>
      <c r="E15" s="620"/>
      <c r="F15" s="620"/>
      <c r="G15" s="621"/>
      <c r="H15" s="154">
        <v>613558.43000000005</v>
      </c>
      <c r="I15" s="26"/>
    </row>
    <row r="16" spans="1:9" ht="15.75">
      <c r="A16" s="622" t="s">
        <v>386</v>
      </c>
      <c r="B16" s="623"/>
      <c r="C16" s="623"/>
      <c r="D16" s="623"/>
      <c r="E16" s="623"/>
      <c r="F16" s="623"/>
      <c r="G16" s="623"/>
      <c r="H16" s="155"/>
      <c r="I16" s="26"/>
    </row>
    <row r="17" spans="1:9" ht="15.75">
      <c r="A17" s="624" t="s">
        <v>387</v>
      </c>
      <c r="B17" s="625"/>
      <c r="C17" s="625"/>
      <c r="D17" s="625"/>
      <c r="E17" s="625"/>
      <c r="F17" s="625"/>
      <c r="G17" s="625"/>
      <c r="H17" s="156">
        <v>1317678.07</v>
      </c>
      <c r="I17" s="26"/>
    </row>
    <row r="18" spans="1:9" ht="15.75">
      <c r="A18" s="613" t="s">
        <v>388</v>
      </c>
      <c r="B18" s="614"/>
      <c r="C18" s="614"/>
      <c r="D18" s="614"/>
      <c r="E18" s="614"/>
      <c r="F18" s="614"/>
      <c r="G18" s="615"/>
      <c r="H18" s="157"/>
      <c r="I18" s="26"/>
    </row>
    <row r="19" spans="1:9" ht="15.75">
      <c r="A19" s="613" t="s">
        <v>389</v>
      </c>
      <c r="B19" s="614"/>
      <c r="C19" s="614"/>
      <c r="D19" s="614"/>
      <c r="E19" s="614"/>
      <c r="F19" s="614"/>
      <c r="G19" s="615"/>
      <c r="H19" s="158">
        <v>180462.24</v>
      </c>
      <c r="I19" s="26"/>
    </row>
    <row r="20" spans="1:9" ht="16.5" customHeight="1">
      <c r="A20" s="613" t="s">
        <v>390</v>
      </c>
      <c r="B20" s="614"/>
      <c r="C20" s="614"/>
      <c r="D20" s="614"/>
      <c r="E20" s="614"/>
      <c r="F20" s="614"/>
      <c r="G20" s="615"/>
      <c r="H20" s="382">
        <v>1716347.79</v>
      </c>
      <c r="I20" s="26"/>
    </row>
    <row r="21" spans="1:9" ht="15.75">
      <c r="A21" s="598"/>
      <c r="B21" s="599"/>
      <c r="C21" s="599"/>
      <c r="D21" s="599"/>
      <c r="E21" s="599"/>
      <c r="F21" s="599"/>
      <c r="G21" s="600"/>
      <c r="H21" s="152"/>
      <c r="I21" s="26"/>
    </row>
    <row r="22" spans="1:9" ht="15.75">
      <c r="A22" s="601" t="s">
        <v>391</v>
      </c>
      <c r="B22" s="602"/>
      <c r="C22" s="602"/>
      <c r="D22" s="602"/>
      <c r="E22" s="602"/>
      <c r="F22" s="602"/>
      <c r="G22" s="603"/>
      <c r="H22" s="153">
        <v>19773000</v>
      </c>
      <c r="I22" s="26"/>
    </row>
    <row r="23" spans="1:9" ht="39" customHeight="1">
      <c r="A23" s="604" t="s">
        <v>76</v>
      </c>
      <c r="B23" s="605"/>
      <c r="C23" s="605"/>
      <c r="D23" s="605"/>
      <c r="E23" s="605"/>
      <c r="F23" s="605"/>
      <c r="G23" s="606"/>
      <c r="H23" s="158">
        <v>19773000</v>
      </c>
      <c r="I23" s="26"/>
    </row>
    <row r="24" spans="1:9" ht="27" customHeight="1">
      <c r="A24" s="607" t="s">
        <v>70</v>
      </c>
      <c r="B24" s="608"/>
      <c r="C24" s="608"/>
      <c r="D24" s="608"/>
      <c r="E24" s="608"/>
      <c r="F24" s="608"/>
      <c r="G24" s="609"/>
      <c r="H24" s="626">
        <v>24601046.530000001</v>
      </c>
      <c r="I24" s="25"/>
    </row>
    <row r="25" spans="1:9" ht="3" customHeight="1" thickBot="1">
      <c r="A25" s="610"/>
      <c r="B25" s="611"/>
      <c r="C25" s="611"/>
      <c r="D25" s="611"/>
      <c r="E25" s="611"/>
      <c r="F25" s="611"/>
      <c r="G25" s="612"/>
      <c r="H25" s="627"/>
      <c r="I25" s="25"/>
    </row>
    <row r="26" spans="1:9" ht="15.75" thickBot="1">
      <c r="A26" s="105"/>
      <c r="B26" s="106"/>
      <c r="C26" s="106"/>
      <c r="D26" s="106"/>
      <c r="E26" s="106"/>
      <c r="F26" s="106"/>
      <c r="G26" s="106"/>
      <c r="H26" s="107"/>
      <c r="I26" s="25"/>
    </row>
    <row r="27" spans="1:9" ht="19.5" thickBot="1">
      <c r="A27" s="628" t="s">
        <v>392</v>
      </c>
      <c r="B27" s="629"/>
      <c r="C27" s="629"/>
      <c r="D27" s="629"/>
      <c r="E27" s="629"/>
      <c r="F27" s="629"/>
      <c r="G27" s="629"/>
      <c r="H27" s="630"/>
      <c r="I27" s="25"/>
    </row>
    <row r="28" spans="1:9" ht="7.5" customHeight="1" thickBot="1">
      <c r="A28" s="108"/>
      <c r="B28" s="109"/>
      <c r="C28" s="109"/>
      <c r="D28" s="109"/>
      <c r="E28" s="109"/>
      <c r="F28" s="109"/>
      <c r="G28" s="109"/>
      <c r="H28" s="110"/>
      <c r="I28" s="25"/>
    </row>
    <row r="29" spans="1:9" ht="16.5" thickBot="1">
      <c r="A29" s="579" t="s">
        <v>382</v>
      </c>
      <c r="B29" s="580"/>
      <c r="C29" s="580"/>
      <c r="D29" s="580"/>
      <c r="E29" s="580"/>
      <c r="F29" s="580"/>
      <c r="G29" s="581"/>
      <c r="H29" s="104" t="s">
        <v>383</v>
      </c>
      <c r="I29" s="25"/>
    </row>
    <row r="30" spans="1:9" ht="15.75">
      <c r="A30" s="582" t="s">
        <v>384</v>
      </c>
      <c r="B30" s="583"/>
      <c r="C30" s="583"/>
      <c r="D30" s="583"/>
      <c r="E30" s="583"/>
      <c r="F30" s="583"/>
      <c r="G30" s="584"/>
      <c r="H30" s="150">
        <v>0</v>
      </c>
      <c r="I30" s="25"/>
    </row>
    <row r="31" spans="1:9" ht="15.75">
      <c r="A31" s="634" t="s">
        <v>393</v>
      </c>
      <c r="B31" s="635"/>
      <c r="C31" s="635"/>
      <c r="D31" s="635"/>
      <c r="E31" s="635"/>
      <c r="F31" s="635"/>
      <c r="G31" s="636"/>
      <c r="H31" s="152"/>
      <c r="I31" s="25"/>
    </row>
    <row r="32" spans="1:9" ht="15.75">
      <c r="A32" s="634" t="s">
        <v>394</v>
      </c>
      <c r="B32" s="635"/>
      <c r="C32" s="635"/>
      <c r="D32" s="635"/>
      <c r="E32" s="635"/>
      <c r="F32" s="635"/>
      <c r="G32" s="636"/>
      <c r="H32" s="152"/>
      <c r="I32" s="26"/>
    </row>
    <row r="33" spans="1:9" ht="15.75">
      <c r="A33" s="634" t="s">
        <v>395</v>
      </c>
      <c r="B33" s="635"/>
      <c r="C33" s="635"/>
      <c r="D33" s="635"/>
      <c r="E33" s="635"/>
      <c r="F33" s="635"/>
      <c r="G33" s="636"/>
      <c r="H33" s="152"/>
      <c r="I33" s="25"/>
    </row>
    <row r="34" spans="1:9" ht="15.75">
      <c r="A34" s="634" t="s">
        <v>396</v>
      </c>
      <c r="B34" s="635"/>
      <c r="C34" s="635"/>
      <c r="D34" s="635"/>
      <c r="E34" s="635"/>
      <c r="F34" s="635"/>
      <c r="G34" s="636"/>
      <c r="H34" s="151">
        <v>0</v>
      </c>
      <c r="I34" s="25"/>
    </row>
    <row r="35" spans="1:9" ht="15.75">
      <c r="A35" s="634" t="s">
        <v>397</v>
      </c>
      <c r="B35" s="635"/>
      <c r="C35" s="635"/>
      <c r="D35" s="635"/>
      <c r="E35" s="635"/>
      <c r="F35" s="635"/>
      <c r="G35" s="636"/>
      <c r="H35" s="151"/>
      <c r="I35" s="25"/>
    </row>
    <row r="36" spans="1:9" ht="15.75">
      <c r="A36" s="601" t="s">
        <v>385</v>
      </c>
      <c r="B36" s="602"/>
      <c r="C36" s="602"/>
      <c r="D36" s="602"/>
      <c r="E36" s="602"/>
      <c r="F36" s="602"/>
      <c r="G36" s="603"/>
      <c r="H36" s="153">
        <v>23682878.539999999</v>
      </c>
      <c r="I36" s="25"/>
    </row>
    <row r="37" spans="1:9" ht="15.75">
      <c r="A37" s="634" t="s">
        <v>393</v>
      </c>
      <c r="B37" s="635"/>
      <c r="C37" s="635"/>
      <c r="D37" s="635"/>
      <c r="E37" s="635"/>
      <c r="F37" s="635"/>
      <c r="G37" s="636"/>
      <c r="H37" s="152"/>
      <c r="I37" s="25"/>
    </row>
    <row r="38" spans="1:9" ht="15.75">
      <c r="A38" s="634" t="s">
        <v>394</v>
      </c>
      <c r="B38" s="635"/>
      <c r="C38" s="635"/>
      <c r="D38" s="635"/>
      <c r="E38" s="635"/>
      <c r="F38" s="635"/>
      <c r="G38" s="636"/>
      <c r="H38" s="152"/>
      <c r="I38" s="25"/>
    </row>
    <row r="39" spans="1:9" ht="15.75">
      <c r="A39" s="634" t="s">
        <v>395</v>
      </c>
      <c r="B39" s="635"/>
      <c r="C39" s="635"/>
      <c r="D39" s="635"/>
      <c r="E39" s="635"/>
      <c r="F39" s="635"/>
      <c r="G39" s="636"/>
      <c r="H39" s="152"/>
      <c r="I39" s="25"/>
    </row>
    <row r="40" spans="1:9" ht="15.75">
      <c r="A40" s="616" t="s">
        <v>398</v>
      </c>
      <c r="B40" s="617"/>
      <c r="C40" s="617"/>
      <c r="D40" s="617"/>
      <c r="E40" s="617"/>
      <c r="F40" s="617"/>
      <c r="G40" s="618"/>
      <c r="H40" s="153">
        <v>23682878.539999999</v>
      </c>
      <c r="I40" s="25"/>
    </row>
    <row r="41" spans="1:9" ht="15.75">
      <c r="A41" s="631" t="s">
        <v>495</v>
      </c>
      <c r="B41" s="632"/>
      <c r="C41" s="632"/>
      <c r="D41" s="632"/>
      <c r="E41" s="632"/>
      <c r="F41" s="632"/>
      <c r="G41" s="633"/>
      <c r="H41" s="151">
        <v>3050688.76</v>
      </c>
      <c r="I41" s="25"/>
    </row>
    <row r="42" spans="1:9" ht="15.75">
      <c r="A42" s="631" t="s">
        <v>399</v>
      </c>
      <c r="B42" s="632"/>
      <c r="C42" s="632"/>
      <c r="D42" s="632"/>
      <c r="E42" s="632"/>
      <c r="F42" s="632"/>
      <c r="G42" s="633"/>
      <c r="H42" s="151">
        <v>5648666.2400000002</v>
      </c>
      <c r="I42" s="25"/>
    </row>
    <row r="43" spans="1:9" ht="15.75">
      <c r="A43" s="640" t="s">
        <v>400</v>
      </c>
      <c r="B43" s="641"/>
      <c r="C43" s="641"/>
      <c r="D43" s="641"/>
      <c r="E43" s="641"/>
      <c r="F43" s="641"/>
      <c r="G43" s="642"/>
      <c r="H43" s="153">
        <v>14983523.539999999</v>
      </c>
      <c r="I43" s="25"/>
    </row>
    <row r="44" spans="1:9" ht="15.75">
      <c r="A44" s="643" t="s">
        <v>401</v>
      </c>
      <c r="B44" s="644"/>
      <c r="C44" s="644"/>
      <c r="D44" s="644"/>
      <c r="E44" s="644"/>
      <c r="F44" s="644"/>
      <c r="G44" s="645"/>
      <c r="H44" s="152">
        <v>0</v>
      </c>
      <c r="I44" s="25"/>
    </row>
    <row r="45" spans="1:9" ht="15.75">
      <c r="A45" s="643" t="s">
        <v>446</v>
      </c>
      <c r="B45" s="644"/>
      <c r="C45" s="644"/>
      <c r="D45" s="644"/>
      <c r="E45" s="644"/>
      <c r="F45" s="644"/>
      <c r="G45" s="645"/>
      <c r="H45" s="152">
        <v>14983523.539999999</v>
      </c>
      <c r="I45" s="25"/>
    </row>
    <row r="46" spans="1:9" ht="16.5" thickBot="1">
      <c r="A46" s="646" t="s">
        <v>70</v>
      </c>
      <c r="B46" s="647"/>
      <c r="C46" s="647"/>
      <c r="D46" s="647"/>
      <c r="E46" s="647"/>
      <c r="F46" s="647"/>
      <c r="G46" s="648"/>
      <c r="H46" s="159">
        <v>23682878.539999999</v>
      </c>
      <c r="I46" s="25"/>
    </row>
    <row r="47" spans="1:9" ht="7.5" customHeight="1"/>
    <row r="48" spans="1:9">
      <c r="A48" s="638" t="s">
        <v>402</v>
      </c>
      <c r="B48" s="638"/>
      <c r="C48" s="638"/>
      <c r="D48" s="638"/>
      <c r="E48" s="638"/>
      <c r="F48" s="638"/>
      <c r="G48" s="638"/>
      <c r="H48" s="638"/>
    </row>
    <row r="49" spans="1:8" ht="70.5" customHeight="1">
      <c r="A49" s="639" t="s">
        <v>474</v>
      </c>
      <c r="B49" s="639"/>
      <c r="C49" s="639"/>
      <c r="D49" s="639"/>
      <c r="E49" s="639"/>
      <c r="F49" s="639"/>
      <c r="G49" s="639"/>
      <c r="H49" s="639"/>
    </row>
    <row r="50" spans="1:8" ht="36" customHeight="1">
      <c r="A50" s="637" t="s">
        <v>491</v>
      </c>
      <c r="B50" s="637"/>
      <c r="C50" s="637"/>
      <c r="D50" s="637"/>
      <c r="E50" s="637"/>
      <c r="F50" s="637"/>
      <c r="G50" s="637"/>
      <c r="H50" s="637"/>
    </row>
    <row r="51" spans="1:8">
      <c r="A51" s="111"/>
      <c r="B51" s="111"/>
      <c r="C51" s="111"/>
      <c r="D51" s="111"/>
      <c r="E51" s="111"/>
      <c r="F51" s="111"/>
      <c r="G51" s="111"/>
      <c r="H51" s="111"/>
    </row>
    <row r="52" spans="1:8">
      <c r="A52" s="111"/>
      <c r="B52" s="111"/>
      <c r="C52" s="111"/>
      <c r="D52" s="111"/>
      <c r="E52" s="111"/>
      <c r="F52" s="111"/>
      <c r="G52" s="111"/>
      <c r="H52" s="111"/>
    </row>
    <row r="59" spans="1:8" ht="7.5" customHeight="1"/>
  </sheetData>
  <mergeCells count="46">
    <mergeCell ref="A50:H50"/>
    <mergeCell ref="A48:H48"/>
    <mergeCell ref="A49:H49"/>
    <mergeCell ref="A42:G42"/>
    <mergeCell ref="A43:G43"/>
    <mergeCell ref="A44:G44"/>
    <mergeCell ref="A45:G45"/>
    <mergeCell ref="A46:G46"/>
    <mergeCell ref="H24:H25"/>
    <mergeCell ref="A27:H27"/>
    <mergeCell ref="A41:G41"/>
    <mergeCell ref="A30:G30"/>
    <mergeCell ref="A31:G31"/>
    <mergeCell ref="A32:G32"/>
    <mergeCell ref="A33:G33"/>
    <mergeCell ref="A34:G34"/>
    <mergeCell ref="A35:G35"/>
    <mergeCell ref="A36:G36"/>
    <mergeCell ref="A37:G37"/>
    <mergeCell ref="A38:G38"/>
    <mergeCell ref="A39:G39"/>
    <mergeCell ref="A40:G40"/>
    <mergeCell ref="A29:G29"/>
    <mergeCell ref="A18:G18"/>
    <mergeCell ref="A13:G13"/>
    <mergeCell ref="A14:G14"/>
    <mergeCell ref="A15:G15"/>
    <mergeCell ref="A16:G16"/>
    <mergeCell ref="A17:G17"/>
    <mergeCell ref="A21:G21"/>
    <mergeCell ref="A22:G22"/>
    <mergeCell ref="A23:G23"/>
    <mergeCell ref="A24:G25"/>
    <mergeCell ref="A19:G19"/>
    <mergeCell ref="A20:G20"/>
    <mergeCell ref="A7:H7"/>
    <mergeCell ref="A2:H2"/>
    <mergeCell ref="A3:G3"/>
    <mergeCell ref="A4:G4"/>
    <mergeCell ref="A5:H5"/>
    <mergeCell ref="A6:H6"/>
    <mergeCell ref="A8:G8"/>
    <mergeCell ref="A9:G9"/>
    <mergeCell ref="A10:G10"/>
    <mergeCell ref="A11:G11"/>
    <mergeCell ref="A12:G12"/>
  </mergeCells>
  <printOptions horizontalCentered="1"/>
  <pageMargins left="0" right="0" top="0.43307086614173229" bottom="0.39370078740157483" header="0.19685039370078741" footer="0.19685039370078741"/>
  <pageSetup paperSize="9" scale="55" orientation="portrait" r:id="rId1"/>
  <drawing r:id="rId2"/>
</worksheet>
</file>

<file path=xl/worksheets/sheet11.xml><?xml version="1.0" encoding="utf-8"?>
<worksheet xmlns="http://schemas.openxmlformats.org/spreadsheetml/2006/main" xmlns:r="http://schemas.openxmlformats.org/officeDocument/2006/relationships">
  <sheetPr>
    <tabColor rgb="FF92D050"/>
  </sheetPr>
  <dimension ref="A1:I60"/>
  <sheetViews>
    <sheetView showGridLines="0" tabSelected="1" zoomScaleNormal="100" zoomScaleSheetLayoutView="100" workbookViewId="0">
      <selection activeCell="Q44" sqref="Q44"/>
    </sheetView>
  </sheetViews>
  <sheetFormatPr baseColWidth="10" defaultColWidth="11.42578125" defaultRowHeight="15"/>
  <cols>
    <col min="1" max="1" width="26.28515625" style="62" customWidth="1"/>
    <col min="2" max="2" width="10.7109375" style="62" customWidth="1"/>
    <col min="3" max="6" width="13.7109375" style="62" customWidth="1"/>
    <col min="7" max="7" width="14.7109375" style="62" customWidth="1"/>
    <col min="8" max="8" width="2.7109375" style="62" customWidth="1"/>
    <col min="9" max="16384" width="11.42578125" style="62"/>
  </cols>
  <sheetData>
    <row r="1" spans="1:9" ht="60" customHeight="1" thickBot="1">
      <c r="A1" s="317"/>
      <c r="B1" s="317"/>
      <c r="C1" s="384"/>
      <c r="D1" s="317"/>
      <c r="E1" s="317"/>
      <c r="F1" s="317"/>
      <c r="G1" s="317"/>
      <c r="H1" s="317"/>
      <c r="I1" s="317"/>
    </row>
    <row r="2" spans="1:9" ht="21.75" customHeight="1" thickBot="1">
      <c r="A2" s="435" t="s">
        <v>334</v>
      </c>
      <c r="B2" s="436"/>
      <c r="C2" s="436"/>
      <c r="D2" s="436"/>
      <c r="E2" s="436"/>
      <c r="F2" s="436"/>
      <c r="G2" s="436"/>
      <c r="H2" s="436"/>
      <c r="I2" s="437"/>
    </row>
    <row r="3" spans="1:9" ht="19.5" customHeight="1">
      <c r="A3" s="438" t="s">
        <v>1</v>
      </c>
      <c r="B3" s="439"/>
      <c r="C3" s="439"/>
      <c r="D3" s="439"/>
      <c r="E3" s="439"/>
      <c r="F3" s="439"/>
      <c r="G3" s="439"/>
      <c r="H3" s="440"/>
      <c r="I3" s="55" t="s">
        <v>2</v>
      </c>
    </row>
    <row r="4" spans="1:9" ht="22.5" customHeight="1" thickBot="1">
      <c r="A4" s="444" t="s">
        <v>75</v>
      </c>
      <c r="B4" s="444"/>
      <c r="C4" s="444"/>
      <c r="D4" s="444"/>
      <c r="E4" s="444"/>
      <c r="F4" s="444"/>
      <c r="G4" s="444"/>
      <c r="H4" s="444"/>
      <c r="I4" s="3">
        <f>'1.-2. Balance Ajustado'!C4</f>
        <v>2026</v>
      </c>
    </row>
    <row r="5" spans="1:9" ht="24.75" customHeight="1">
      <c r="A5" s="558" t="s">
        <v>4</v>
      </c>
      <c r="B5" s="559"/>
      <c r="C5" s="559"/>
      <c r="D5" s="559"/>
      <c r="E5" s="559"/>
      <c r="F5" s="559"/>
      <c r="G5" s="559"/>
      <c r="H5" s="559"/>
      <c r="I5" s="560"/>
    </row>
    <row r="6" spans="1:9" ht="19.5" customHeight="1" thickBot="1">
      <c r="A6" s="561" t="s">
        <v>5</v>
      </c>
      <c r="B6" s="562"/>
      <c r="C6" s="562"/>
      <c r="D6" s="562"/>
      <c r="E6" s="562"/>
      <c r="F6" s="562"/>
      <c r="G6" s="562"/>
      <c r="H6" s="562"/>
      <c r="I6" s="563"/>
    </row>
    <row r="7" spans="1:9" ht="30" customHeight="1" thickBot="1">
      <c r="A7" s="654" t="s">
        <v>335</v>
      </c>
      <c r="B7" s="655"/>
      <c r="C7" s="655"/>
      <c r="D7" s="655"/>
      <c r="E7" s="655"/>
      <c r="F7" s="655"/>
      <c r="G7" s="655"/>
      <c r="H7" s="655"/>
      <c r="I7" s="656"/>
    </row>
    <row r="8" spans="1:9">
      <c r="A8" s="71"/>
      <c r="B8" s="72"/>
      <c r="C8" s="72"/>
      <c r="D8" s="72"/>
      <c r="E8" s="72"/>
      <c r="F8" s="72"/>
      <c r="G8" s="72"/>
      <c r="H8" s="72"/>
      <c r="I8" s="73"/>
    </row>
    <row r="9" spans="1:9">
      <c r="A9" s="74"/>
      <c r="B9" s="75" t="s">
        <v>336</v>
      </c>
      <c r="C9" s="76"/>
      <c r="D9" s="76"/>
      <c r="E9" s="76"/>
      <c r="F9" s="76"/>
      <c r="G9" s="76"/>
      <c r="H9" s="76"/>
      <c r="I9" s="77"/>
    </row>
    <row r="10" spans="1:9" ht="14.1" customHeight="1">
      <c r="A10" s="74"/>
      <c r="B10" s="76"/>
      <c r="C10" s="76"/>
      <c r="D10" s="76"/>
      <c r="E10" s="76"/>
      <c r="F10" s="76"/>
      <c r="G10" s="76"/>
      <c r="H10" s="76"/>
      <c r="I10" s="77"/>
    </row>
    <row r="11" spans="1:9">
      <c r="A11" s="74"/>
      <c r="B11" s="78" t="s">
        <v>337</v>
      </c>
      <c r="C11" s="63" t="s">
        <v>338</v>
      </c>
      <c r="D11" s="76"/>
      <c r="E11" s="76"/>
      <c r="F11" s="76"/>
      <c r="G11" s="76"/>
      <c r="H11" s="76"/>
      <c r="I11" s="77"/>
    </row>
    <row r="12" spans="1:9">
      <c r="A12" s="74"/>
      <c r="B12" s="78"/>
      <c r="C12" s="63" t="s">
        <v>339</v>
      </c>
      <c r="D12" s="76"/>
      <c r="E12" s="76"/>
      <c r="F12" s="76"/>
      <c r="G12" s="76"/>
      <c r="H12" s="76"/>
      <c r="I12" s="77"/>
    </row>
    <row r="13" spans="1:9">
      <c r="A13" s="74"/>
      <c r="B13" s="78"/>
      <c r="C13" s="63" t="s">
        <v>340</v>
      </c>
      <c r="D13" s="76"/>
      <c r="E13" s="76"/>
      <c r="F13" s="76"/>
      <c r="G13" s="76"/>
      <c r="H13" s="76"/>
      <c r="I13" s="77"/>
    </row>
    <row r="14" spans="1:9">
      <c r="A14" s="74"/>
      <c r="B14" s="78"/>
      <c r="C14" s="63" t="s">
        <v>341</v>
      </c>
      <c r="D14" s="76"/>
      <c r="E14" s="76"/>
      <c r="F14" s="76"/>
      <c r="G14" s="76"/>
      <c r="H14" s="76"/>
      <c r="I14" s="77"/>
    </row>
    <row r="15" spans="1:9">
      <c r="A15" s="74"/>
      <c r="B15" s="78"/>
      <c r="C15" s="63" t="s">
        <v>342</v>
      </c>
      <c r="D15" s="76"/>
      <c r="E15" s="76"/>
      <c r="F15" s="76"/>
      <c r="G15" s="76"/>
      <c r="H15" s="76"/>
      <c r="I15" s="77"/>
    </row>
    <row r="16" spans="1:9">
      <c r="A16" s="74"/>
      <c r="B16" s="79" t="s">
        <v>343</v>
      </c>
      <c r="C16" s="79"/>
      <c r="D16" s="79"/>
      <c r="E16" s="79"/>
      <c r="F16" s="79"/>
      <c r="G16" s="79"/>
      <c r="H16" s="79"/>
      <c r="I16" s="77"/>
    </row>
    <row r="17" spans="1:9" ht="14.25" customHeight="1">
      <c r="A17" s="74"/>
      <c r="B17" s="79"/>
      <c r="C17" s="79"/>
      <c r="D17" s="79"/>
      <c r="E17" s="79"/>
      <c r="F17" s="79"/>
      <c r="G17" s="79"/>
      <c r="H17" s="79"/>
      <c r="I17" s="77"/>
    </row>
    <row r="18" spans="1:9" ht="14.25" customHeight="1">
      <c r="A18" s="74"/>
      <c r="B18" s="76"/>
      <c r="C18" s="76"/>
      <c r="D18" s="76"/>
      <c r="E18" s="76"/>
      <c r="F18" s="76"/>
      <c r="G18" s="76"/>
      <c r="H18" s="76"/>
      <c r="I18" s="77"/>
    </row>
    <row r="19" spans="1:9">
      <c r="A19" s="80" t="s">
        <v>344</v>
      </c>
      <c r="B19" s="75"/>
      <c r="C19" s="75"/>
      <c r="D19" s="75"/>
      <c r="E19" s="75"/>
      <c r="F19" s="76"/>
      <c r="G19" s="76"/>
      <c r="H19" s="76"/>
      <c r="I19" s="77"/>
    </row>
    <row r="20" spans="1:9">
      <c r="A20" s="74"/>
      <c r="B20" s="76"/>
      <c r="C20" s="76"/>
      <c r="D20" s="76"/>
      <c r="E20" s="76"/>
      <c r="F20" s="76"/>
      <c r="G20" s="76"/>
      <c r="H20" s="76"/>
      <c r="I20" s="77"/>
    </row>
    <row r="21" spans="1:9">
      <c r="A21" s="57" t="s">
        <v>345</v>
      </c>
      <c r="B21" s="661" t="s">
        <v>346</v>
      </c>
      <c r="C21" s="661"/>
      <c r="D21" s="661"/>
      <c r="E21" s="661"/>
      <c r="F21" s="661"/>
      <c r="G21" s="81" t="s">
        <v>347</v>
      </c>
      <c r="H21" s="76"/>
      <c r="I21" s="77"/>
    </row>
    <row r="22" spans="1:9">
      <c r="A22" s="74"/>
      <c r="B22" s="76"/>
      <c r="C22" s="76"/>
      <c r="D22" s="76"/>
      <c r="E22" s="76"/>
      <c r="F22" s="76"/>
      <c r="G22" s="76"/>
      <c r="H22" s="76"/>
      <c r="I22" s="77"/>
    </row>
    <row r="23" spans="1:9">
      <c r="A23" s="74"/>
      <c r="B23" s="76"/>
      <c r="C23" s="76"/>
      <c r="D23" s="662" t="s">
        <v>348</v>
      </c>
      <c r="E23" s="663"/>
      <c r="F23" s="82">
        <f>+B38</f>
        <v>826.4754333333334</v>
      </c>
      <c r="G23" s="81" t="s">
        <v>349</v>
      </c>
      <c r="H23" s="76"/>
      <c r="I23" s="77"/>
    </row>
    <row r="24" spans="1:9">
      <c r="A24" s="74"/>
      <c r="B24" s="76"/>
      <c r="C24" s="76"/>
      <c r="D24" s="76"/>
      <c r="E24" s="76"/>
      <c r="F24" s="76"/>
      <c r="G24" s="76"/>
      <c r="H24" s="76"/>
      <c r="I24" s="77"/>
    </row>
    <row r="25" spans="1:9">
      <c r="A25" s="74"/>
      <c r="B25" s="76"/>
      <c r="C25" s="76"/>
      <c r="D25" s="662" t="s">
        <v>350</v>
      </c>
      <c r="E25" s="663"/>
      <c r="F25" s="83">
        <f>+G38+B46</f>
        <v>45050841.550019749</v>
      </c>
      <c r="G25" s="81" t="s">
        <v>351</v>
      </c>
      <c r="H25" s="76"/>
      <c r="I25" s="77"/>
    </row>
    <row r="26" spans="1:9">
      <c r="A26" s="74"/>
      <c r="B26" s="76"/>
      <c r="C26" s="76"/>
      <c r="D26" s="76"/>
      <c r="E26" s="76"/>
      <c r="F26" s="76"/>
      <c r="G26" s="76"/>
      <c r="H26" s="76"/>
      <c r="I26" s="77"/>
    </row>
    <row r="27" spans="1:9">
      <c r="A27" s="74"/>
      <c r="B27" s="76"/>
      <c r="C27" s="76"/>
      <c r="D27" s="76"/>
      <c r="E27" s="76"/>
      <c r="F27" s="76"/>
      <c r="G27" s="76"/>
      <c r="H27" s="76"/>
      <c r="I27" s="77"/>
    </row>
    <row r="28" spans="1:9">
      <c r="A28" s="80" t="s">
        <v>352</v>
      </c>
      <c r="B28" s="76"/>
      <c r="C28" s="76"/>
      <c r="D28" s="76"/>
      <c r="E28" s="76"/>
      <c r="F28" s="76"/>
      <c r="G28" s="76"/>
      <c r="H28" s="76"/>
      <c r="I28" s="77"/>
    </row>
    <row r="29" spans="1:9" ht="14.25" customHeight="1">
      <c r="A29" s="74"/>
      <c r="B29" s="76"/>
      <c r="C29" s="76"/>
      <c r="D29" s="76"/>
      <c r="E29" s="76"/>
      <c r="F29" s="76"/>
      <c r="G29" s="84" t="s">
        <v>353</v>
      </c>
      <c r="H29" s="76"/>
      <c r="I29" s="77"/>
    </row>
    <row r="30" spans="1:9" ht="15.75" customHeight="1">
      <c r="A30" s="649" t="s">
        <v>354</v>
      </c>
      <c r="B30" s="650" t="s">
        <v>355</v>
      </c>
      <c r="C30" s="651" t="s">
        <v>356</v>
      </c>
      <c r="D30" s="652"/>
      <c r="E30" s="652"/>
      <c r="F30" s="652"/>
      <c r="G30" s="653"/>
      <c r="H30" s="76"/>
      <c r="I30" s="77"/>
    </row>
    <row r="31" spans="1:9" ht="25.5">
      <c r="A31" s="649"/>
      <c r="B31" s="650"/>
      <c r="C31" s="85" t="s">
        <v>357</v>
      </c>
      <c r="D31" s="85" t="s">
        <v>358</v>
      </c>
      <c r="E31" s="85" t="s">
        <v>359</v>
      </c>
      <c r="F31" s="85" t="s">
        <v>360</v>
      </c>
      <c r="G31" s="85" t="s">
        <v>361</v>
      </c>
      <c r="H31" s="86"/>
      <c r="I31" s="77"/>
    </row>
    <row r="32" spans="1:9" ht="15" customHeight="1">
      <c r="A32" s="87" t="s">
        <v>362</v>
      </c>
      <c r="B32" s="145">
        <v>0</v>
      </c>
      <c r="C32" s="88">
        <v>0</v>
      </c>
      <c r="D32" s="88">
        <v>0</v>
      </c>
      <c r="E32" s="88">
        <v>0</v>
      </c>
      <c r="F32" s="88">
        <v>0</v>
      </c>
      <c r="G32" s="89">
        <v>0</v>
      </c>
      <c r="H32" s="76"/>
      <c r="I32" s="77"/>
    </row>
    <row r="33" spans="1:9" ht="15" customHeight="1">
      <c r="A33" s="87" t="s">
        <v>363</v>
      </c>
      <c r="B33" s="145">
        <v>1</v>
      </c>
      <c r="C33" s="373">
        <v>90238.710076202784</v>
      </c>
      <c r="D33" s="373">
        <v>23897.729923797218</v>
      </c>
      <c r="E33" s="88">
        <v>0</v>
      </c>
      <c r="F33" s="88">
        <v>0</v>
      </c>
      <c r="G33" s="374">
        <v>114136.44</v>
      </c>
      <c r="H33" s="76"/>
      <c r="I33" s="77"/>
    </row>
    <row r="34" spans="1:9" ht="15" customHeight="1">
      <c r="A34" s="87" t="s">
        <v>364</v>
      </c>
      <c r="B34" s="145">
        <v>22</v>
      </c>
      <c r="C34" s="373">
        <v>1178811.3409872148</v>
      </c>
      <c r="D34" s="373">
        <v>143349.45941716645</v>
      </c>
      <c r="E34" s="88">
        <v>0</v>
      </c>
      <c r="F34" s="88">
        <v>0</v>
      </c>
      <c r="G34" s="89">
        <v>1322160.8004043812</v>
      </c>
      <c r="H34" s="76"/>
      <c r="I34" s="77"/>
    </row>
    <row r="35" spans="1:9" ht="15" customHeight="1">
      <c r="A35" s="87" t="s">
        <v>365</v>
      </c>
      <c r="B35" s="145">
        <v>639.9970999999997</v>
      </c>
      <c r="C35" s="373">
        <v>20721682.693297327</v>
      </c>
      <c r="D35" s="373">
        <v>3798725.6603505071</v>
      </c>
      <c r="E35" s="88">
        <v>0</v>
      </c>
      <c r="F35" s="88">
        <v>0</v>
      </c>
      <c r="G35" s="89">
        <v>24520408.353647836</v>
      </c>
      <c r="H35" s="76"/>
      <c r="I35" s="77"/>
    </row>
    <row r="36" spans="1:9" ht="15" customHeight="1">
      <c r="A36" s="87" t="s">
        <v>366</v>
      </c>
      <c r="B36" s="145">
        <v>163.47833333333367</v>
      </c>
      <c r="C36" s="373">
        <v>4528980.6944855247</v>
      </c>
      <c r="D36" s="373">
        <v>2105634.5298591768</v>
      </c>
      <c r="E36" s="88">
        <v>0</v>
      </c>
      <c r="F36" s="88">
        <v>0</v>
      </c>
      <c r="G36" s="89">
        <v>6634615.2243447015</v>
      </c>
      <c r="H36" s="76"/>
      <c r="I36" s="77"/>
    </row>
    <row r="37" spans="1:9" ht="15" customHeight="1">
      <c r="A37" s="87" t="s">
        <v>367</v>
      </c>
      <c r="B37" s="145">
        <v>0</v>
      </c>
      <c r="C37" s="88">
        <v>0</v>
      </c>
      <c r="D37" s="88">
        <v>0</v>
      </c>
      <c r="E37" s="88">
        <v>0</v>
      </c>
      <c r="F37" s="88">
        <v>0</v>
      </c>
      <c r="G37" s="89">
        <v>0</v>
      </c>
      <c r="H37" s="76"/>
      <c r="I37" s="77"/>
    </row>
    <row r="38" spans="1:9">
      <c r="A38" s="90" t="s">
        <v>368</v>
      </c>
      <c r="B38" s="91">
        <f t="shared" ref="B38:G38" si="0">SUM(B32:B37)</f>
        <v>826.4754333333334</v>
      </c>
      <c r="C38" s="89">
        <f t="shared" si="0"/>
        <v>26519713.438846268</v>
      </c>
      <c r="D38" s="89">
        <f t="shared" si="0"/>
        <v>6071607.379550647</v>
      </c>
      <c r="E38" s="89">
        <f t="shared" si="0"/>
        <v>0</v>
      </c>
      <c r="F38" s="89">
        <f t="shared" si="0"/>
        <v>0</v>
      </c>
      <c r="G38" s="89">
        <f t="shared" si="0"/>
        <v>32591320.818396918</v>
      </c>
      <c r="H38" s="81" t="s">
        <v>369</v>
      </c>
      <c r="I38" s="77"/>
    </row>
    <row r="39" spans="1:9" ht="14.25" customHeight="1">
      <c r="A39" s="74"/>
      <c r="B39" s="76"/>
      <c r="C39" s="76"/>
      <c r="D39" s="76"/>
      <c r="E39" s="76"/>
      <c r="F39" s="76"/>
      <c r="G39" s="76"/>
      <c r="H39" s="76"/>
      <c r="I39" s="77"/>
    </row>
    <row r="40" spans="1:9" ht="14.25" customHeight="1">
      <c r="A40" s="74"/>
      <c r="B40" s="76"/>
      <c r="C40" s="76"/>
      <c r="D40" s="76"/>
      <c r="E40" s="76"/>
      <c r="F40" s="76"/>
      <c r="G40" s="76"/>
      <c r="H40" s="76"/>
      <c r="I40" s="77"/>
    </row>
    <row r="41" spans="1:9">
      <c r="A41" s="80" t="s">
        <v>370</v>
      </c>
      <c r="B41" s="76"/>
      <c r="C41" s="76"/>
      <c r="D41" s="76"/>
      <c r="E41" s="76"/>
      <c r="F41" s="76"/>
      <c r="G41" s="76"/>
      <c r="H41" s="76"/>
      <c r="I41" s="77"/>
    </row>
    <row r="42" spans="1:9">
      <c r="A42" s="74"/>
      <c r="B42" s="76"/>
      <c r="C42" s="76"/>
      <c r="D42" s="76"/>
      <c r="E42" s="76"/>
      <c r="F42" s="76"/>
      <c r="G42" s="76"/>
      <c r="H42" s="76"/>
      <c r="I42" s="77"/>
    </row>
    <row r="43" spans="1:9">
      <c r="A43" s="92" t="s">
        <v>69</v>
      </c>
      <c r="B43" s="651" t="s">
        <v>371</v>
      </c>
      <c r="C43" s="653"/>
      <c r="D43" s="76"/>
      <c r="E43" s="76"/>
      <c r="F43" s="76"/>
      <c r="G43" s="76"/>
      <c r="H43" s="76"/>
      <c r="I43" s="77"/>
    </row>
    <row r="44" spans="1:9" ht="15" customHeight="1">
      <c r="A44" s="87" t="s">
        <v>372</v>
      </c>
      <c r="B44" s="657">
        <v>726645.23699999996</v>
      </c>
      <c r="C44" s="658"/>
      <c r="D44" s="76"/>
      <c r="E44" s="76"/>
      <c r="F44" s="76"/>
      <c r="G44" s="76"/>
      <c r="H44" s="76"/>
      <c r="I44" s="77"/>
    </row>
    <row r="45" spans="1:9" ht="15" customHeight="1">
      <c r="A45" s="87" t="s">
        <v>373</v>
      </c>
      <c r="B45" s="657">
        <v>11732875.494622832</v>
      </c>
      <c r="C45" s="658"/>
      <c r="D45" s="76"/>
      <c r="E45" s="76"/>
      <c r="F45" s="76"/>
      <c r="G45" s="76"/>
      <c r="H45" s="76"/>
      <c r="I45" s="77"/>
    </row>
    <row r="46" spans="1:9">
      <c r="A46" s="90" t="s">
        <v>374</v>
      </c>
      <c r="B46" s="659">
        <f>SUM(B44:B45)</f>
        <v>12459520.731622832</v>
      </c>
      <c r="C46" s="660"/>
      <c r="D46" s="76"/>
      <c r="E46" s="76"/>
      <c r="F46" s="76"/>
      <c r="G46" s="146"/>
      <c r="H46" s="76"/>
      <c r="I46" s="77"/>
    </row>
    <row r="47" spans="1:9" ht="14.25" customHeight="1">
      <c r="A47" s="74"/>
      <c r="B47" s="76"/>
      <c r="C47" s="76"/>
      <c r="D47" s="76"/>
      <c r="E47" s="76"/>
      <c r="F47" s="76"/>
      <c r="G47" s="76"/>
      <c r="H47" s="76"/>
      <c r="I47" s="77"/>
    </row>
    <row r="48" spans="1:9" ht="14.25" customHeight="1">
      <c r="A48" s="74"/>
      <c r="B48" s="76"/>
      <c r="C48" s="76"/>
      <c r="D48" s="76"/>
      <c r="E48" s="76"/>
      <c r="F48" s="76"/>
      <c r="G48" s="76"/>
      <c r="H48" s="76"/>
      <c r="I48" s="77"/>
    </row>
    <row r="49" spans="1:9" ht="15.75" thickBot="1">
      <c r="A49" s="74" t="s">
        <v>375</v>
      </c>
      <c r="B49" s="76"/>
      <c r="C49" s="76"/>
      <c r="D49" s="76"/>
      <c r="E49" s="76"/>
      <c r="F49" s="76"/>
      <c r="G49" s="76"/>
      <c r="H49" s="76"/>
      <c r="I49" s="77"/>
    </row>
    <row r="50" spans="1:9">
      <c r="A50" s="71"/>
      <c r="B50" s="72"/>
      <c r="C50" s="72"/>
      <c r="D50" s="72"/>
      <c r="E50" s="72"/>
      <c r="F50" s="72"/>
      <c r="G50" s="73"/>
      <c r="H50" s="76"/>
      <c r="I50" s="77"/>
    </row>
    <row r="51" spans="1:9">
      <c r="A51" s="74"/>
      <c r="B51" s="76"/>
      <c r="C51" s="76"/>
      <c r="D51" s="76"/>
      <c r="E51" s="76"/>
      <c r="F51" s="76"/>
      <c r="G51" s="77"/>
      <c r="H51" s="76"/>
      <c r="I51" s="77"/>
    </row>
    <row r="52" spans="1:9">
      <c r="A52" s="74"/>
      <c r="B52" s="76"/>
      <c r="C52" s="76"/>
      <c r="D52" s="76"/>
      <c r="E52" s="76"/>
      <c r="F52" s="76"/>
      <c r="G52" s="77"/>
      <c r="H52" s="76"/>
      <c r="I52" s="77"/>
    </row>
    <row r="53" spans="1:9" ht="15.75" thickBot="1">
      <c r="A53" s="93"/>
      <c r="B53" s="94"/>
      <c r="C53" s="94"/>
      <c r="D53" s="94"/>
      <c r="E53" s="94"/>
      <c r="F53" s="94"/>
      <c r="G53" s="95"/>
      <c r="H53" s="76"/>
      <c r="I53" s="77"/>
    </row>
    <row r="54" spans="1:9" ht="15" customHeight="1" thickBot="1">
      <c r="A54" s="93"/>
      <c r="B54" s="94"/>
      <c r="C54" s="94"/>
      <c r="D54" s="94"/>
      <c r="E54" s="94"/>
      <c r="F54" s="94"/>
      <c r="G54" s="94"/>
      <c r="H54" s="94"/>
      <c r="I54" s="95"/>
    </row>
    <row r="55" spans="1:9" ht="13.5" customHeight="1">
      <c r="A55" s="76"/>
      <c r="B55" s="76"/>
      <c r="C55" s="76"/>
      <c r="D55" s="76"/>
      <c r="E55" s="76"/>
      <c r="F55" s="76"/>
      <c r="G55" s="76"/>
      <c r="H55" s="76"/>
      <c r="I55" s="76"/>
    </row>
    <row r="56" spans="1:9" ht="13.5" customHeight="1">
      <c r="A56" s="96" t="s">
        <v>376</v>
      </c>
      <c r="B56" s="97"/>
      <c r="C56" s="98"/>
      <c r="D56" s="98"/>
      <c r="E56" s="98"/>
      <c r="F56" s="98"/>
      <c r="G56" s="98"/>
      <c r="H56" s="98"/>
      <c r="I56" s="98"/>
    </row>
    <row r="57" spans="1:9" ht="12" customHeight="1">
      <c r="A57" s="99" t="s">
        <v>377</v>
      </c>
      <c r="B57" s="100"/>
      <c r="C57" s="98"/>
      <c r="D57" s="98"/>
      <c r="E57" s="98"/>
      <c r="F57" s="98"/>
      <c r="G57" s="98"/>
      <c r="H57" s="98"/>
      <c r="I57" s="98"/>
    </row>
    <row r="58" spans="1:9" ht="12" customHeight="1">
      <c r="A58" s="99" t="s">
        <v>378</v>
      </c>
      <c r="B58" s="100"/>
      <c r="C58" s="98"/>
      <c r="D58" s="98"/>
      <c r="E58" s="98"/>
      <c r="F58" s="98"/>
      <c r="G58" s="98"/>
      <c r="H58" s="98"/>
      <c r="I58" s="98"/>
    </row>
    <row r="59" spans="1:9" ht="12" customHeight="1">
      <c r="A59" s="99" t="s">
        <v>379</v>
      </c>
      <c r="B59" s="100"/>
      <c r="C59" s="98"/>
      <c r="D59" s="98"/>
      <c r="E59" s="98"/>
      <c r="F59" s="98"/>
      <c r="G59" s="98"/>
      <c r="H59" s="98"/>
      <c r="I59" s="98"/>
    </row>
    <row r="60" spans="1:9" ht="13.5" customHeight="1"/>
  </sheetData>
  <mergeCells count="16">
    <mergeCell ref="B43:C43"/>
    <mergeCell ref="B44:C44"/>
    <mergeCell ref="B45:C45"/>
    <mergeCell ref="B46:C46"/>
    <mergeCell ref="B21:F21"/>
    <mergeCell ref="D23:E23"/>
    <mergeCell ref="D25:E25"/>
    <mergeCell ref="A30:A31"/>
    <mergeCell ref="B30:B31"/>
    <mergeCell ref="C30:G30"/>
    <mergeCell ref="A2:I2"/>
    <mergeCell ref="A3:H3"/>
    <mergeCell ref="A4:H4"/>
    <mergeCell ref="A5:I5"/>
    <mergeCell ref="A6:I6"/>
    <mergeCell ref="A7:I7"/>
  </mergeCells>
  <printOptions horizontalCentered="1"/>
  <pageMargins left="0" right="0" top="0.98425196850393704" bottom="0.55118110236220474" header="0.31496062992125984" footer="0.31496062992125984"/>
  <pageSetup paperSize="9" scale="77" orientation="portrait" r:id="rId1"/>
  <drawing r:id="rId2"/>
</worksheet>
</file>

<file path=xl/worksheets/sheet2.xml><?xml version="1.0" encoding="utf-8"?>
<worksheet xmlns="http://schemas.openxmlformats.org/spreadsheetml/2006/main" xmlns:r="http://schemas.openxmlformats.org/officeDocument/2006/relationships">
  <sheetPr>
    <tabColor rgb="FF92D050"/>
    <pageSetUpPr fitToPage="1"/>
  </sheetPr>
  <dimension ref="A1:O103"/>
  <sheetViews>
    <sheetView showGridLines="0" topLeftCell="A16" zoomScaleNormal="100" zoomScaleSheetLayoutView="80" workbookViewId="0">
      <selection activeCell="C69" sqref="C69"/>
    </sheetView>
  </sheetViews>
  <sheetFormatPr baseColWidth="10" defaultColWidth="11.42578125" defaultRowHeight="15"/>
  <cols>
    <col min="1" max="1" width="75.28515625" style="1" customWidth="1"/>
    <col min="2" max="2" width="15.140625" style="1" customWidth="1"/>
    <col min="3" max="3" width="17" style="1" customWidth="1"/>
    <col min="4" max="4" width="6.28515625" style="1" customWidth="1"/>
    <col min="5" max="16384" width="11.42578125" style="1"/>
  </cols>
  <sheetData>
    <row r="1" spans="1:3" ht="60" customHeight="1" thickBot="1">
      <c r="A1" s="10"/>
      <c r="B1" s="384"/>
      <c r="C1" s="10"/>
    </row>
    <row r="2" spans="1:3" ht="19.5" thickBot="1">
      <c r="A2" s="401" t="s">
        <v>0</v>
      </c>
      <c r="B2" s="402"/>
      <c r="C2" s="403"/>
    </row>
    <row r="3" spans="1:3" ht="15.75">
      <c r="A3" s="404" t="s">
        <v>1</v>
      </c>
      <c r="B3" s="405"/>
      <c r="C3" s="2" t="s">
        <v>2</v>
      </c>
    </row>
    <row r="4" spans="1:3" ht="21.75" thickBot="1">
      <c r="A4" s="409" t="s">
        <v>3</v>
      </c>
      <c r="B4" s="410"/>
      <c r="C4" s="165">
        <v>2026</v>
      </c>
    </row>
    <row r="5" spans="1:3">
      <c r="A5" s="411" t="s">
        <v>4</v>
      </c>
      <c r="B5" s="423"/>
      <c r="C5" s="424"/>
    </row>
    <row r="6" spans="1:3">
      <c r="A6" s="425" t="s">
        <v>5</v>
      </c>
      <c r="B6" s="426"/>
      <c r="C6" s="427"/>
    </row>
    <row r="7" spans="1:3" ht="23.25" customHeight="1">
      <c r="A7" s="406" t="s">
        <v>6</v>
      </c>
      <c r="B7" s="407"/>
      <c r="C7" s="408"/>
    </row>
    <row r="8" spans="1:3">
      <c r="A8" s="417" t="s">
        <v>7</v>
      </c>
      <c r="B8" s="418"/>
      <c r="C8" s="419"/>
    </row>
    <row r="9" spans="1:3" ht="36.75" customHeight="1">
      <c r="A9" s="221"/>
      <c r="B9" s="215">
        <v>2026</v>
      </c>
      <c r="C9" s="222" t="s">
        <v>476</v>
      </c>
    </row>
    <row r="10" spans="1:3">
      <c r="A10" s="420" t="s">
        <v>8</v>
      </c>
      <c r="B10" s="421"/>
      <c r="C10" s="422"/>
    </row>
    <row r="11" spans="1:3" ht="15" customHeight="1">
      <c r="A11" s="4" t="s">
        <v>9</v>
      </c>
      <c r="B11" s="11">
        <f>+B12+B13</f>
        <v>43564088.766615734</v>
      </c>
      <c r="C11" s="163">
        <f>+C12+C13</f>
        <v>40582397.450091802</v>
      </c>
    </row>
    <row r="12" spans="1:3" ht="15" customHeight="1">
      <c r="A12" s="6" t="s">
        <v>10</v>
      </c>
      <c r="B12" s="7">
        <v>24752518.696615729</v>
      </c>
      <c r="C12" s="8">
        <v>6821920.7000918016</v>
      </c>
    </row>
    <row r="13" spans="1:3" ht="15" customHeight="1">
      <c r="A13" s="328" t="s">
        <v>11</v>
      </c>
      <c r="B13" s="7">
        <v>18811570.07</v>
      </c>
      <c r="C13" s="8">
        <v>33760476.75</v>
      </c>
    </row>
    <row r="14" spans="1:3" ht="15" hidden="1" customHeight="1">
      <c r="A14" s="319" t="s">
        <v>12</v>
      </c>
      <c r="B14" s="11">
        <v>0</v>
      </c>
      <c r="C14" s="163">
        <v>0</v>
      </c>
    </row>
    <row r="15" spans="1:3" ht="15" hidden="1" customHeight="1">
      <c r="A15" s="319" t="s">
        <v>13</v>
      </c>
      <c r="B15" s="11">
        <v>0</v>
      </c>
      <c r="C15" s="11">
        <v>0</v>
      </c>
    </row>
    <row r="16" spans="1:3" ht="15" customHeight="1">
      <c r="A16" s="319" t="s">
        <v>14</v>
      </c>
      <c r="B16" s="11">
        <f>+B17+B18+B19+B20+B21</f>
        <v>-9183974.4976512976</v>
      </c>
      <c r="C16" s="163">
        <f>+C17+C18+C19+C20+C21</f>
        <v>-8177417.0838044863</v>
      </c>
    </row>
    <row r="17" spans="1:15" ht="15" hidden="1" customHeight="1">
      <c r="A17" s="13" t="s">
        <v>15</v>
      </c>
      <c r="B17" s="7">
        <v>0</v>
      </c>
      <c r="C17" s="8">
        <v>0</v>
      </c>
    </row>
    <row r="18" spans="1:15" ht="15" customHeight="1">
      <c r="A18" s="13" t="s">
        <v>16</v>
      </c>
      <c r="B18" s="7">
        <v>-10144666.411942704</v>
      </c>
      <c r="C18" s="8">
        <v>-9272417.0838044863</v>
      </c>
    </row>
    <row r="19" spans="1:15" ht="15" customHeight="1">
      <c r="A19" s="13" t="s">
        <v>17</v>
      </c>
      <c r="B19" s="7">
        <v>1065691.9142914054</v>
      </c>
      <c r="C19" s="8">
        <v>1200000</v>
      </c>
    </row>
    <row r="20" spans="1:15" ht="15" customHeight="1">
      <c r="A20" s="13" t="s">
        <v>18</v>
      </c>
      <c r="B20" s="7">
        <v>-105000</v>
      </c>
      <c r="C20" s="8">
        <v>-105000</v>
      </c>
    </row>
    <row r="21" spans="1:15" ht="15" hidden="1" customHeight="1">
      <c r="A21" s="13" t="s">
        <v>19</v>
      </c>
      <c r="B21" s="7">
        <v>0</v>
      </c>
      <c r="C21" s="8">
        <v>0</v>
      </c>
    </row>
    <row r="22" spans="1:15" s="10" customFormat="1" ht="15" customHeight="1">
      <c r="A22" s="320" t="s">
        <v>20</v>
      </c>
      <c r="B22" s="321">
        <f>+B23+B24</f>
        <v>28944899.48</v>
      </c>
      <c r="C22" s="216">
        <f>+C23+C24</f>
        <v>26049899.48</v>
      </c>
      <c r="D22" s="1"/>
      <c r="E22" s="1"/>
      <c r="F22" s="1"/>
      <c r="G22" s="1"/>
      <c r="H22" s="1"/>
      <c r="I22" s="1"/>
      <c r="J22" s="1"/>
      <c r="K22" s="1"/>
      <c r="L22" s="1"/>
      <c r="M22" s="1"/>
      <c r="N22" s="1"/>
      <c r="O22" s="1"/>
    </row>
    <row r="23" spans="1:15" ht="15" customHeight="1">
      <c r="A23" s="13" t="s">
        <v>21</v>
      </c>
      <c r="B23" s="7">
        <v>472544.48</v>
      </c>
      <c r="C23" s="8">
        <v>472544.48</v>
      </c>
      <c r="D23" s="318"/>
    </row>
    <row r="24" spans="1:15" ht="15" customHeight="1">
      <c r="A24" s="13" t="s">
        <v>22</v>
      </c>
      <c r="B24" s="7">
        <v>28472355</v>
      </c>
      <c r="C24" s="8">
        <v>25577355</v>
      </c>
      <c r="D24" s="318"/>
    </row>
    <row r="25" spans="1:15" s="10" customFormat="1" ht="15" customHeight="1">
      <c r="A25" s="319" t="s">
        <v>23</v>
      </c>
      <c r="B25" s="11">
        <f>SUM(B26:B28)</f>
        <v>-45050841.550019592</v>
      </c>
      <c r="C25" s="216">
        <f>SUM(C26:C28)</f>
        <v>-43368781.896471612</v>
      </c>
      <c r="D25" s="318"/>
      <c r="E25" s="1"/>
      <c r="F25" s="1"/>
      <c r="G25" s="1"/>
      <c r="H25" s="1"/>
      <c r="I25" s="1"/>
      <c r="J25" s="1"/>
      <c r="K25" s="1"/>
      <c r="L25" s="1"/>
      <c r="M25" s="1"/>
      <c r="N25" s="1"/>
      <c r="O25" s="1"/>
    </row>
    <row r="26" spans="1:15" ht="15" customHeight="1">
      <c r="A26" s="13" t="s">
        <v>24</v>
      </c>
      <c r="B26" s="7">
        <v>-32591320.818396758</v>
      </c>
      <c r="C26" s="8">
        <v>-31006281.301293146</v>
      </c>
      <c r="D26" s="318"/>
    </row>
    <row r="27" spans="1:15" ht="15" customHeight="1">
      <c r="A27" s="13" t="s">
        <v>25</v>
      </c>
      <c r="B27" s="7">
        <v>-12459520.731622832</v>
      </c>
      <c r="C27" s="8">
        <v>-12362500.595178464</v>
      </c>
      <c r="D27" s="318"/>
    </row>
    <row r="28" spans="1:15" ht="15" customHeight="1">
      <c r="A28" s="13" t="s">
        <v>26</v>
      </c>
      <c r="B28" s="7">
        <v>0</v>
      </c>
      <c r="C28" s="8">
        <v>0</v>
      </c>
    </row>
    <row r="29" spans="1:15" ht="15" customHeight="1">
      <c r="A29" s="319" t="s">
        <v>27</v>
      </c>
      <c r="B29" s="11">
        <f>+B30+B31+B32+B33</f>
        <v>-11702679.192153793</v>
      </c>
      <c r="C29" s="216">
        <f>+C30+C31+C32+C33</f>
        <v>-10868905.420877567</v>
      </c>
    </row>
    <row r="30" spans="1:15" ht="15" customHeight="1">
      <c r="A30" s="13" t="s">
        <v>28</v>
      </c>
      <c r="B30" s="7">
        <v>-11626482.862153793</v>
      </c>
      <c r="C30" s="8">
        <v>-10792709.090877566</v>
      </c>
    </row>
    <row r="31" spans="1:15" ht="15" customHeight="1">
      <c r="A31" s="13" t="s">
        <v>29</v>
      </c>
      <c r="B31" s="7">
        <v>-76196.33</v>
      </c>
      <c r="C31" s="8">
        <v>-76196.33</v>
      </c>
    </row>
    <row r="32" spans="1:15" ht="15" hidden="1" customHeight="1">
      <c r="A32" s="13" t="s">
        <v>30</v>
      </c>
      <c r="B32" s="7">
        <v>0</v>
      </c>
      <c r="C32" s="8">
        <v>0</v>
      </c>
    </row>
    <row r="33" spans="1:3" ht="15" hidden="1" customHeight="1">
      <c r="A33" s="13" t="s">
        <v>31</v>
      </c>
      <c r="B33" s="7">
        <v>0</v>
      </c>
      <c r="C33" s="8">
        <v>0</v>
      </c>
    </row>
    <row r="34" spans="1:3" ht="15" customHeight="1">
      <c r="A34" s="217" t="s">
        <v>32</v>
      </c>
      <c r="B34" s="11">
        <f>SUM(B35:B37)</f>
        <v>-8988968.1460567378</v>
      </c>
      <c r="C34" s="163">
        <f>SUM(C35:C37)</f>
        <v>-6859153.3216567393</v>
      </c>
    </row>
    <row r="35" spans="1:3" ht="15" customHeight="1">
      <c r="A35" s="13" t="s">
        <v>33</v>
      </c>
      <c r="B35" s="7">
        <v>-432626.15816666663</v>
      </c>
      <c r="C35" s="8">
        <v>-380166.16633333336</v>
      </c>
    </row>
    <row r="36" spans="1:3" ht="15" customHeight="1">
      <c r="A36" s="13" t="s">
        <v>34</v>
      </c>
      <c r="B36" s="7">
        <v>-8553514.3549300712</v>
      </c>
      <c r="C36" s="8">
        <v>-6476159.5023634061</v>
      </c>
    </row>
    <row r="37" spans="1:3" ht="15" customHeight="1">
      <c r="A37" s="13" t="s">
        <v>35</v>
      </c>
      <c r="B37" s="7">
        <v>-2827.6329600000008</v>
      </c>
      <c r="C37" s="8">
        <v>-2827.6529600000003</v>
      </c>
    </row>
    <row r="38" spans="1:3" ht="15" customHeight="1">
      <c r="A38" s="217" t="s">
        <v>36</v>
      </c>
      <c r="B38" s="321">
        <v>3723160.2449991042</v>
      </c>
      <c r="C38" s="216">
        <v>3383065.3730172832</v>
      </c>
    </row>
    <row r="39" spans="1:3" ht="15" hidden="1" customHeight="1">
      <c r="A39" s="217" t="s">
        <v>37</v>
      </c>
      <c r="B39" s="321">
        <v>0</v>
      </c>
      <c r="C39" s="216">
        <v>0</v>
      </c>
    </row>
    <row r="40" spans="1:3" ht="15" hidden="1" customHeight="1">
      <c r="A40" s="217" t="s">
        <v>38</v>
      </c>
      <c r="B40" s="321">
        <f>+B41+B45</f>
        <v>0</v>
      </c>
      <c r="C40" s="216">
        <f>+C41+C45</f>
        <v>0</v>
      </c>
    </row>
    <row r="41" spans="1:3" ht="15" hidden="1" customHeight="1">
      <c r="A41" s="13" t="s">
        <v>39</v>
      </c>
      <c r="B41" s="7">
        <v>0</v>
      </c>
      <c r="C41" s="8">
        <v>0</v>
      </c>
    </row>
    <row r="42" spans="1:3" ht="15" hidden="1" customHeight="1">
      <c r="A42" s="322" t="s">
        <v>40</v>
      </c>
      <c r="B42" s="60">
        <v>0</v>
      </c>
      <c r="C42" s="323">
        <v>0</v>
      </c>
    </row>
    <row r="43" spans="1:3" ht="15" hidden="1" customHeight="1">
      <c r="A43" s="322" t="s">
        <v>41</v>
      </c>
      <c r="B43" s="324">
        <v>0</v>
      </c>
      <c r="C43" s="325">
        <v>0</v>
      </c>
    </row>
    <row r="44" spans="1:3" ht="15" hidden="1" customHeight="1">
      <c r="A44" s="322" t="s">
        <v>42</v>
      </c>
      <c r="B44" s="60">
        <v>0</v>
      </c>
      <c r="C44" s="323">
        <v>0</v>
      </c>
    </row>
    <row r="45" spans="1:3" ht="15" hidden="1" customHeight="1">
      <c r="A45" s="13" t="s">
        <v>43</v>
      </c>
      <c r="B45" s="7">
        <v>0</v>
      </c>
      <c r="C45" s="8">
        <v>0</v>
      </c>
    </row>
    <row r="46" spans="1:3" ht="15" hidden="1" customHeight="1">
      <c r="A46" s="18" t="s">
        <v>40</v>
      </c>
      <c r="B46" s="19">
        <v>0</v>
      </c>
      <c r="C46" s="20">
        <v>0</v>
      </c>
    </row>
    <row r="47" spans="1:3" ht="15" hidden="1" customHeight="1">
      <c r="A47" s="18" t="s">
        <v>41</v>
      </c>
      <c r="B47" s="19">
        <v>0</v>
      </c>
      <c r="C47" s="20">
        <v>0</v>
      </c>
    </row>
    <row r="48" spans="1:3" ht="15" hidden="1" customHeight="1">
      <c r="A48" s="18" t="s">
        <v>42</v>
      </c>
      <c r="B48" s="19">
        <v>0</v>
      </c>
      <c r="C48" s="20">
        <v>0</v>
      </c>
    </row>
    <row r="49" spans="1:3" ht="15" hidden="1" customHeight="1">
      <c r="A49" s="217" t="s">
        <v>44</v>
      </c>
      <c r="B49" s="60">
        <v>0</v>
      </c>
      <c r="C49" s="323">
        <v>0</v>
      </c>
    </row>
    <row r="50" spans="1:3" ht="15" hidden="1" customHeight="1">
      <c r="A50" s="217" t="s">
        <v>45</v>
      </c>
      <c r="B50" s="321">
        <v>0</v>
      </c>
      <c r="C50" s="216">
        <v>0</v>
      </c>
    </row>
    <row r="51" spans="1:3" ht="15" hidden="1" customHeight="1">
      <c r="A51" s="13" t="s">
        <v>46</v>
      </c>
      <c r="B51" s="7">
        <v>0</v>
      </c>
      <c r="C51" s="8">
        <v>0</v>
      </c>
    </row>
    <row r="52" spans="1:3" ht="15" hidden="1" customHeight="1">
      <c r="A52" s="13" t="s">
        <v>47</v>
      </c>
      <c r="B52" s="7">
        <v>0</v>
      </c>
      <c r="C52" s="8">
        <v>0</v>
      </c>
    </row>
    <row r="53" spans="1:3" ht="15" hidden="1" customHeight="1">
      <c r="A53" s="13" t="s">
        <v>48</v>
      </c>
      <c r="B53" s="7">
        <v>0</v>
      </c>
      <c r="C53" s="8">
        <v>0</v>
      </c>
    </row>
    <row r="54" spans="1:3" ht="15" customHeight="1">
      <c r="A54" s="217" t="s">
        <v>49</v>
      </c>
      <c r="B54" s="11">
        <f>B55+B56</f>
        <v>0</v>
      </c>
      <c r="C54" s="163">
        <f>C55+C56</f>
        <v>-3108.1000000000004</v>
      </c>
    </row>
    <row r="55" spans="1:3" ht="15" customHeight="1">
      <c r="A55" s="13" t="s">
        <v>50</v>
      </c>
      <c r="B55" s="7">
        <v>0</v>
      </c>
      <c r="C55" s="8">
        <v>-17845.13</v>
      </c>
    </row>
    <row r="56" spans="1:3" ht="15" customHeight="1">
      <c r="A56" s="13" t="s">
        <v>51</v>
      </c>
      <c r="B56" s="7">
        <v>0</v>
      </c>
      <c r="C56" s="8">
        <v>14737.03</v>
      </c>
    </row>
    <row r="57" spans="1:3" ht="15" customHeight="1">
      <c r="A57" s="21" t="s">
        <v>52</v>
      </c>
      <c r="B57" s="22">
        <f>B11+B14+B15+B16+B22+B25+B29+B34+B38+B39+B40+B49+B50+B54</f>
        <v>1305685.1057334254</v>
      </c>
      <c r="C57" s="164">
        <f>C11+C14+C15+C16+C22+C25+C29+C34+C38+C39+C40+C49+C50+C54</f>
        <v>737996.48029867525</v>
      </c>
    </row>
    <row r="58" spans="1:3" ht="15" customHeight="1">
      <c r="A58" s="217" t="s">
        <v>53</v>
      </c>
      <c r="B58" s="11">
        <f>SUM(B59:B61)</f>
        <v>519152.21000000008</v>
      </c>
      <c r="C58" s="163">
        <f>SUM(C59:C61)</f>
        <v>773310</v>
      </c>
    </row>
    <row r="59" spans="1:3" ht="15" customHeight="1">
      <c r="A59" s="13" t="s">
        <v>54</v>
      </c>
      <c r="B59" s="7">
        <v>0</v>
      </c>
      <c r="C59" s="8">
        <v>233310</v>
      </c>
    </row>
    <row r="60" spans="1:3" ht="15" customHeight="1">
      <c r="A60" s="13" t="s">
        <v>55</v>
      </c>
      <c r="B60" s="7">
        <v>519152.21000000008</v>
      </c>
      <c r="C60" s="8">
        <v>540000</v>
      </c>
    </row>
    <row r="61" spans="1:3" ht="15" hidden="1" customHeight="1">
      <c r="A61" s="13" t="s">
        <v>56</v>
      </c>
      <c r="B61" s="7">
        <v>0</v>
      </c>
      <c r="C61" s="8">
        <v>0</v>
      </c>
    </row>
    <row r="62" spans="1:3" ht="15" customHeight="1">
      <c r="A62" s="217" t="s">
        <v>57</v>
      </c>
      <c r="B62" s="11">
        <f>SUM(B63:B65)</f>
        <v>-2400007.9728432102</v>
      </c>
      <c r="C62" s="163">
        <f>SUM(C63:C65)</f>
        <v>-2030313.9362757104</v>
      </c>
    </row>
    <row r="63" spans="1:3" ht="15" customHeight="1">
      <c r="A63" s="13" t="s">
        <v>58</v>
      </c>
      <c r="B63" s="7">
        <v>0</v>
      </c>
      <c r="C63" s="8">
        <v>0</v>
      </c>
    </row>
    <row r="64" spans="1:3" ht="15" customHeight="1">
      <c r="A64" s="13" t="s">
        <v>59</v>
      </c>
      <c r="B64" s="7">
        <v>-2400007.9728432102</v>
      </c>
      <c r="C64" s="8">
        <v>-2030313.9362757104</v>
      </c>
    </row>
    <row r="65" spans="1:4" ht="15" hidden="1" customHeight="1">
      <c r="A65" s="13" t="s">
        <v>60</v>
      </c>
      <c r="B65" s="7">
        <v>0</v>
      </c>
      <c r="C65" s="8">
        <v>0</v>
      </c>
    </row>
    <row r="66" spans="1:4" ht="15" hidden="1" customHeight="1">
      <c r="A66" s="217" t="s">
        <v>61</v>
      </c>
      <c r="B66" s="11">
        <v>0</v>
      </c>
      <c r="C66" s="163">
        <v>0</v>
      </c>
    </row>
    <row r="67" spans="1:4" ht="15" hidden="1" customHeight="1">
      <c r="A67" s="217" t="s">
        <v>62</v>
      </c>
      <c r="B67" s="11">
        <v>0</v>
      </c>
      <c r="C67" s="163">
        <v>0</v>
      </c>
    </row>
    <row r="68" spans="1:4" ht="15" hidden="1" customHeight="1">
      <c r="A68" s="217" t="s">
        <v>63</v>
      </c>
      <c r="B68" s="11">
        <v>0</v>
      </c>
      <c r="C68" s="163">
        <v>0</v>
      </c>
    </row>
    <row r="69" spans="1:4" ht="15" customHeight="1">
      <c r="A69" s="217" t="s">
        <v>64</v>
      </c>
      <c r="B69" s="11">
        <v>1575170.67</v>
      </c>
      <c r="C69" s="163">
        <v>1519007.47</v>
      </c>
    </row>
    <row r="70" spans="1:4" ht="15" customHeight="1">
      <c r="A70" s="218" t="s">
        <v>73</v>
      </c>
      <c r="B70" s="17">
        <f>B58+B62+B66+B67+B68+B69</f>
        <v>-305685.09284321032</v>
      </c>
      <c r="C70" s="219">
        <f>C58+C62+C66+C67+C68+C69</f>
        <v>262003.53372428962</v>
      </c>
    </row>
    <row r="71" spans="1:4" ht="15" customHeight="1">
      <c r="A71" s="218" t="s">
        <v>74</v>
      </c>
      <c r="B71" s="17">
        <f>B57+B70</f>
        <v>1000000.012890215</v>
      </c>
      <c r="C71" s="219">
        <f>C57+C70</f>
        <v>1000000.0140229649</v>
      </c>
    </row>
    <row r="72" spans="1:4" ht="15" customHeight="1">
      <c r="A72" s="217" t="s">
        <v>65</v>
      </c>
      <c r="B72" s="326">
        <v>0</v>
      </c>
      <c r="C72" s="327">
        <v>0</v>
      </c>
    </row>
    <row r="73" spans="1:4" ht="15" hidden="1" customHeight="1">
      <c r="A73" s="218" t="s">
        <v>72</v>
      </c>
      <c r="B73" s="17">
        <f>B71+B72</f>
        <v>1000000.012890215</v>
      </c>
      <c r="C73" s="219">
        <f>C71+C72</f>
        <v>1000000.0140229649</v>
      </c>
    </row>
    <row r="74" spans="1:4" ht="15" hidden="1" customHeight="1">
      <c r="A74" s="217" t="s">
        <v>66</v>
      </c>
      <c r="B74" s="326">
        <v>0</v>
      </c>
      <c r="C74" s="327">
        <v>0</v>
      </c>
    </row>
    <row r="75" spans="1:4" ht="15" hidden="1" customHeight="1">
      <c r="A75" s="217" t="s">
        <v>67</v>
      </c>
      <c r="B75" s="326">
        <v>0</v>
      </c>
      <c r="C75" s="327">
        <v>0</v>
      </c>
    </row>
    <row r="76" spans="1:4" ht="15" customHeight="1" thickBot="1">
      <c r="A76" s="23" t="s">
        <v>68</v>
      </c>
      <c r="B76" s="24">
        <f>B73+B74+B75</f>
        <v>1000000.012890215</v>
      </c>
      <c r="C76" s="220">
        <f>C73+C74+C75</f>
        <v>1000000.0140229649</v>
      </c>
    </row>
    <row r="77" spans="1:4">
      <c r="A77" s="10"/>
      <c r="B77" s="10"/>
      <c r="C77" s="10"/>
    </row>
    <row r="80" spans="1:4" s="9" customFormat="1" ht="17.25" customHeight="1">
      <c r="A80" s="1"/>
      <c r="B80" s="1"/>
      <c r="C80" s="1"/>
      <c r="D80" s="1"/>
    </row>
    <row r="81" spans="1:4" s="9" customFormat="1" ht="17.25" customHeight="1">
      <c r="A81" s="1"/>
      <c r="B81" s="1"/>
      <c r="C81" s="1"/>
      <c r="D81" s="1"/>
    </row>
    <row r="82" spans="1:4" s="9" customFormat="1" ht="17.25" customHeight="1">
      <c r="A82" s="25"/>
      <c r="B82"/>
      <c r="C82"/>
    </row>
    <row r="83" spans="1:4" ht="17.25" customHeight="1">
      <c r="A83" s="25"/>
      <c r="B83"/>
      <c r="C83"/>
    </row>
    <row r="84" spans="1:4">
      <c r="A84"/>
      <c r="B84"/>
      <c r="C84"/>
    </row>
    <row r="85" spans="1:4">
      <c r="A85"/>
      <c r="B85"/>
      <c r="C85"/>
    </row>
    <row r="86" spans="1:4">
      <c r="A86"/>
      <c r="B86"/>
      <c r="C86"/>
    </row>
    <row r="87" spans="1:4">
      <c r="A87"/>
      <c r="B87"/>
      <c r="C87"/>
    </row>
    <row r="88" spans="1:4">
      <c r="A88"/>
      <c r="B88"/>
      <c r="C88"/>
    </row>
    <row r="89" spans="1:4">
      <c r="A89"/>
      <c r="B89"/>
      <c r="C89"/>
    </row>
    <row r="90" spans="1:4">
      <c r="A90"/>
      <c r="B90"/>
      <c r="C90"/>
    </row>
    <row r="91" spans="1:4">
      <c r="A91"/>
      <c r="B91"/>
      <c r="C91"/>
    </row>
    <row r="92" spans="1:4">
      <c r="A92"/>
      <c r="B92"/>
      <c r="C92"/>
    </row>
    <row r="93" spans="1:4">
      <c r="A93"/>
      <c r="B93"/>
      <c r="C93"/>
    </row>
    <row r="94" spans="1:4" ht="30" customHeight="1">
      <c r="A94"/>
      <c r="B94"/>
      <c r="C94"/>
    </row>
    <row r="95" spans="1:4">
      <c r="A95"/>
      <c r="B95"/>
      <c r="C95"/>
    </row>
    <row r="96" spans="1:4">
      <c r="A96"/>
      <c r="B96"/>
      <c r="C96"/>
    </row>
    <row r="97" spans="1:3">
      <c r="A97"/>
      <c r="B97"/>
      <c r="C97"/>
    </row>
    <row r="98" spans="1:3">
      <c r="A98"/>
      <c r="B98"/>
      <c r="C98"/>
    </row>
    <row r="99" spans="1:3">
      <c r="A99"/>
      <c r="B99"/>
      <c r="C99"/>
    </row>
    <row r="100" spans="1:3">
      <c r="A100"/>
      <c r="B100"/>
      <c r="C100"/>
    </row>
    <row r="101" spans="1:3">
      <c r="A101"/>
      <c r="B101"/>
      <c r="C101"/>
    </row>
    <row r="102" spans="1:3" ht="18.75" customHeight="1">
      <c r="A102"/>
      <c r="B102"/>
      <c r="C102"/>
    </row>
    <row r="103" spans="1:3" ht="27" customHeight="1">
      <c r="A103"/>
      <c r="B103"/>
      <c r="C103"/>
    </row>
  </sheetData>
  <mergeCells count="8">
    <mergeCell ref="A8:C8"/>
    <mergeCell ref="A10:C10"/>
    <mergeCell ref="A2:C2"/>
    <mergeCell ref="A3:B3"/>
    <mergeCell ref="A4:B4"/>
    <mergeCell ref="A5:C5"/>
    <mergeCell ref="A6:C6"/>
    <mergeCell ref="A7:C7"/>
  </mergeCells>
  <printOptions horizontalCentered="1"/>
  <pageMargins left="0.19685039370078741" right="0.19685039370078741" top="0.55118110236220474" bottom="0.55118110236220474" header="0.31496062992125984" footer="0.31496062992125984"/>
  <pageSetup paperSize="9" scale="46" orientation="portrait" r:id="rId1"/>
  <drawing r:id="rId2"/>
</worksheet>
</file>

<file path=xl/worksheets/sheet3.xml><?xml version="1.0" encoding="utf-8"?>
<worksheet xmlns="http://schemas.openxmlformats.org/spreadsheetml/2006/main" xmlns:r="http://schemas.openxmlformats.org/officeDocument/2006/relationships">
  <sheetPr>
    <tabColor rgb="FF92D050"/>
  </sheetPr>
  <dimension ref="A1:G102"/>
  <sheetViews>
    <sheetView showGridLines="0" topLeftCell="B28" zoomScaleNormal="100" zoomScaleSheetLayoutView="85" workbookViewId="0">
      <selection activeCell="D30" sqref="D30"/>
    </sheetView>
  </sheetViews>
  <sheetFormatPr baseColWidth="10" defaultRowHeight="15" outlineLevelRow="1"/>
  <cols>
    <col min="1" max="1" width="3.7109375" style="43" hidden="1" customWidth="1"/>
    <col min="2" max="2" width="65.7109375" bestFit="1" customWidth="1"/>
    <col min="3" max="4" width="20.42578125" customWidth="1"/>
    <col min="5" max="7" width="14.5703125" style="43" customWidth="1"/>
  </cols>
  <sheetData>
    <row r="1" spans="1:7" s="25" customFormat="1" ht="60" customHeight="1" thickBot="1">
      <c r="A1" s="43"/>
      <c r="B1" s="43"/>
      <c r="C1" s="43"/>
      <c r="D1" s="384"/>
      <c r="E1" s="43"/>
      <c r="F1" s="43"/>
      <c r="G1" s="43"/>
    </row>
    <row r="2" spans="1:7" s="25" customFormat="1" ht="19.5" thickBot="1">
      <c r="A2" s="43"/>
      <c r="B2" s="401" t="s">
        <v>452</v>
      </c>
      <c r="C2" s="402"/>
      <c r="D2" s="403"/>
      <c r="E2" s="43"/>
      <c r="F2" s="43"/>
      <c r="G2" s="43"/>
    </row>
    <row r="3" spans="1:7" s="25" customFormat="1" ht="15.75">
      <c r="A3" s="43"/>
      <c r="B3" s="404" t="s">
        <v>1</v>
      </c>
      <c r="C3" s="405"/>
      <c r="D3" s="2" t="s">
        <v>2</v>
      </c>
      <c r="E3" s="43"/>
      <c r="F3" s="43"/>
      <c r="G3" s="43"/>
    </row>
    <row r="4" spans="1:7" s="25" customFormat="1" ht="21.75" thickBot="1">
      <c r="A4" s="43"/>
      <c r="B4" s="409" t="s">
        <v>3</v>
      </c>
      <c r="C4" s="410"/>
      <c r="D4" s="148">
        <f>'1.-2. Balance Ajustado'!C4</f>
        <v>2026</v>
      </c>
      <c r="E4" s="43"/>
      <c r="F4" s="43"/>
      <c r="G4" s="43"/>
    </row>
    <row r="5" spans="1:7" s="25" customFormat="1">
      <c r="A5" s="43"/>
      <c r="B5" s="411" t="s">
        <v>4</v>
      </c>
      <c r="C5" s="423"/>
      <c r="D5" s="424"/>
      <c r="E5" s="43"/>
      <c r="F5" s="43"/>
      <c r="G5" s="43"/>
    </row>
    <row r="6" spans="1:7" s="25" customFormat="1">
      <c r="A6" s="43"/>
      <c r="B6" s="425" t="s">
        <v>5</v>
      </c>
      <c r="C6" s="426"/>
      <c r="D6" s="427"/>
      <c r="E6" s="43"/>
      <c r="F6" s="43"/>
      <c r="G6" s="43"/>
    </row>
    <row r="7" spans="1:7" s="25" customFormat="1" ht="23.25">
      <c r="A7" s="43"/>
      <c r="B7" s="406" t="s">
        <v>453</v>
      </c>
      <c r="C7" s="407"/>
      <c r="D7" s="408"/>
      <c r="E7" s="43"/>
      <c r="F7" s="43"/>
      <c r="G7" s="43"/>
    </row>
    <row r="8" spans="1:7" s="43" customFormat="1" ht="15.75" thickBot="1">
      <c r="B8" s="428" t="s">
        <v>7</v>
      </c>
      <c r="C8" s="429"/>
      <c r="D8" s="430"/>
    </row>
    <row r="9" spans="1:7" ht="16.5" thickBot="1">
      <c r="B9" s="161"/>
      <c r="C9" s="162">
        <f>'1.-2. Balance Ajustado'!B10</f>
        <v>2026</v>
      </c>
      <c r="D9" s="162" t="str">
        <f>'1.-2. Balance Ajustado'!C10</f>
        <v>2025 (estimado)</v>
      </c>
    </row>
    <row r="10" spans="1:7">
      <c r="B10" s="247" t="s">
        <v>154</v>
      </c>
      <c r="C10" s="248">
        <v>1000000.012890215</v>
      </c>
      <c r="D10" s="249">
        <v>1000000.0140229649</v>
      </c>
      <c r="E10" s="47"/>
      <c r="F10" s="345"/>
    </row>
    <row r="11" spans="1:7">
      <c r="B11" s="230" t="s">
        <v>155</v>
      </c>
      <c r="C11" s="223">
        <v>5571492.9939008439</v>
      </c>
      <c r="D11" s="231">
        <v>3214084.4149151668</v>
      </c>
      <c r="E11" s="47"/>
      <c r="F11" s="345"/>
    </row>
    <row r="12" spans="1:7">
      <c r="B12" s="64" t="s">
        <v>156</v>
      </c>
      <c r="C12" s="141">
        <v>8988968.1460567378</v>
      </c>
      <c r="D12" s="143">
        <v>6859153.3216567393</v>
      </c>
      <c r="F12" s="48"/>
    </row>
    <row r="13" spans="1:7">
      <c r="B13" s="64" t="s">
        <v>157</v>
      </c>
      <c r="C13" s="141">
        <v>0</v>
      </c>
      <c r="D13" s="143">
        <v>0</v>
      </c>
      <c r="F13" s="48"/>
    </row>
    <row r="14" spans="1:7" hidden="1" outlineLevel="1">
      <c r="B14" s="232" t="s">
        <v>158</v>
      </c>
      <c r="C14" s="225"/>
      <c r="D14" s="233"/>
      <c r="F14" s="48"/>
    </row>
    <row r="15" spans="1:7" collapsed="1">
      <c r="B15" s="234" t="s">
        <v>159</v>
      </c>
      <c r="C15" s="141">
        <v>-3723160.2449991042</v>
      </c>
      <c r="D15" s="143">
        <v>-3383065.3730172832</v>
      </c>
      <c r="F15" s="48"/>
    </row>
    <row r="16" spans="1:7" hidden="1" outlineLevel="1">
      <c r="B16" s="235" t="s">
        <v>160</v>
      </c>
      <c r="C16" s="225"/>
      <c r="D16" s="233"/>
      <c r="F16" s="48"/>
    </row>
    <row r="17" spans="2:7" hidden="1" outlineLevel="1">
      <c r="B17" s="235" t="s">
        <v>161</v>
      </c>
      <c r="C17" s="225"/>
      <c r="D17" s="233"/>
      <c r="F17" s="48"/>
    </row>
    <row r="18" spans="2:7" collapsed="1">
      <c r="B18" s="234" t="s">
        <v>162</v>
      </c>
      <c r="C18" s="141">
        <v>-519152.21000000008</v>
      </c>
      <c r="D18" s="143">
        <v>-773310</v>
      </c>
      <c r="F18" s="48"/>
    </row>
    <row r="19" spans="2:7">
      <c r="B19" s="234" t="s">
        <v>163</v>
      </c>
      <c r="C19" s="141">
        <v>2400007.9728432102</v>
      </c>
      <c r="D19" s="143">
        <v>2030313.9362757104</v>
      </c>
      <c r="F19" s="48"/>
    </row>
    <row r="20" spans="2:7" hidden="1" outlineLevel="1">
      <c r="B20" s="235" t="s">
        <v>164</v>
      </c>
      <c r="C20" s="225"/>
      <c r="D20" s="233"/>
      <c r="F20" s="48"/>
    </row>
    <row r="21" spans="2:7" hidden="1" outlineLevel="1">
      <c r="B21" s="235" t="s">
        <v>165</v>
      </c>
      <c r="C21" s="225"/>
      <c r="D21" s="233"/>
      <c r="F21" s="48"/>
    </row>
    <row r="22" spans="2:7" collapsed="1">
      <c r="B22" s="234" t="s">
        <v>166</v>
      </c>
      <c r="C22" s="149">
        <v>-1575170.67</v>
      </c>
      <c r="D22" s="238">
        <v>-1519007.47</v>
      </c>
      <c r="F22" s="48"/>
    </row>
    <row r="23" spans="2:7">
      <c r="B23" s="230" t="s">
        <v>167</v>
      </c>
      <c r="C23" s="226">
        <v>16351705.09347249</v>
      </c>
      <c r="D23" s="236">
        <v>2638893.8942709835</v>
      </c>
      <c r="E23" s="47"/>
      <c r="F23" s="345"/>
    </row>
    <row r="24" spans="2:7">
      <c r="B24" s="64" t="s">
        <v>168</v>
      </c>
      <c r="C24" s="141">
        <v>0</v>
      </c>
      <c r="D24" s="143">
        <v>0</v>
      </c>
      <c r="F24" s="48"/>
    </row>
    <row r="25" spans="2:7">
      <c r="B25" s="64" t="s">
        <v>169</v>
      </c>
      <c r="C25" s="141">
        <v>16225732.507870045</v>
      </c>
      <c r="D25" s="143">
        <v>1982251.5244416764</v>
      </c>
      <c r="F25" s="48"/>
    </row>
    <row r="26" spans="2:7">
      <c r="B26" s="64" t="s">
        <v>170</v>
      </c>
      <c r="C26" s="141">
        <v>0</v>
      </c>
      <c r="D26" s="143">
        <v>61803.03</v>
      </c>
      <c r="F26" s="48"/>
    </row>
    <row r="27" spans="2:7">
      <c r="B27" s="234" t="s">
        <v>171</v>
      </c>
      <c r="C27" s="141">
        <v>125972.58560244553</v>
      </c>
      <c r="D27" s="143">
        <v>575019.90982930735</v>
      </c>
      <c r="F27" s="48"/>
    </row>
    <row r="28" spans="2:7">
      <c r="B28" s="234" t="s">
        <v>172</v>
      </c>
      <c r="C28" s="141">
        <v>0</v>
      </c>
      <c r="D28" s="143">
        <v>19819.429999999935</v>
      </c>
      <c r="F28" s="48"/>
    </row>
    <row r="29" spans="2:7" hidden="1" outlineLevel="1">
      <c r="B29" s="235" t="s">
        <v>173</v>
      </c>
      <c r="C29" s="149"/>
      <c r="D29" s="238"/>
      <c r="F29" s="48"/>
      <c r="G29" s="44"/>
    </row>
    <row r="30" spans="2:7" collapsed="1">
      <c r="B30" s="230" t="s">
        <v>174</v>
      </c>
      <c r="C30" s="226">
        <v>-1880855.7628432103</v>
      </c>
      <c r="D30" s="236">
        <v>-1257003.9362757104</v>
      </c>
      <c r="E30" s="47"/>
      <c r="F30" s="345"/>
      <c r="G30" s="44"/>
    </row>
    <row r="31" spans="2:7">
      <c r="B31" s="64" t="s">
        <v>175</v>
      </c>
      <c r="C31" s="149">
        <v>-2400007.9728432102</v>
      </c>
      <c r="D31" s="237">
        <v>-2030313.9362757104</v>
      </c>
      <c r="F31" s="48"/>
      <c r="G31" s="44"/>
    </row>
    <row r="32" spans="2:7">
      <c r="B32" s="64" t="s">
        <v>176</v>
      </c>
      <c r="C32" s="149">
        <v>0</v>
      </c>
      <c r="D32" s="237">
        <v>233310</v>
      </c>
      <c r="F32" s="48"/>
    </row>
    <row r="33" spans="2:6">
      <c r="B33" s="64" t="s">
        <v>177</v>
      </c>
      <c r="C33" s="228">
        <v>519152.21000000008</v>
      </c>
      <c r="D33" s="240">
        <v>540000</v>
      </c>
      <c r="F33" s="48"/>
    </row>
    <row r="34" spans="2:6" ht="15.75" thickBot="1">
      <c r="B34" s="234" t="s">
        <v>178</v>
      </c>
      <c r="C34" s="149">
        <v>0</v>
      </c>
      <c r="D34" s="238">
        <v>0</v>
      </c>
      <c r="F34" s="48"/>
    </row>
    <row r="35" spans="2:6" ht="15.75" hidden="1" outlineLevel="1" thickBot="1">
      <c r="B35" s="262" t="s">
        <v>179</v>
      </c>
      <c r="C35" s="263"/>
      <c r="D35" s="264"/>
      <c r="F35" s="48"/>
    </row>
    <row r="36" spans="2:6" ht="15.75" collapsed="1" thickBot="1">
      <c r="B36" s="253" t="s">
        <v>180</v>
      </c>
      <c r="C36" s="254">
        <v>21042342.337420341</v>
      </c>
      <c r="D36" s="255">
        <v>5595974.386933405</v>
      </c>
      <c r="E36" s="47"/>
      <c r="F36" s="345"/>
    </row>
    <row r="37" spans="2:6">
      <c r="B37" s="256" t="s">
        <v>181</v>
      </c>
      <c r="C37" s="257"/>
      <c r="D37" s="258"/>
      <c r="F37" s="48"/>
    </row>
    <row r="38" spans="2:6">
      <c r="B38" s="230" t="s">
        <v>182</v>
      </c>
      <c r="C38" s="223">
        <v>-16237569.900000008</v>
      </c>
      <c r="D38" s="231">
        <v>-21608137.696322422</v>
      </c>
      <c r="E38" s="329"/>
      <c r="F38" s="48"/>
    </row>
    <row r="39" spans="2:6" hidden="1" outlineLevel="1">
      <c r="B39" s="232" t="s">
        <v>183</v>
      </c>
      <c r="C39" s="227"/>
      <c r="D39" s="239"/>
      <c r="F39" s="48"/>
    </row>
    <row r="40" spans="2:6" collapsed="1">
      <c r="B40" s="64" t="s">
        <v>184</v>
      </c>
      <c r="C40" s="149">
        <v>-3260000.0000000019</v>
      </c>
      <c r="D40" s="237">
        <v>-345233.44353354606</v>
      </c>
      <c r="F40" s="48"/>
    </row>
    <row r="41" spans="2:6">
      <c r="B41" s="64" t="s">
        <v>185</v>
      </c>
      <c r="C41" s="149">
        <v>-12977569.900000006</v>
      </c>
      <c r="D41" s="237">
        <v>-21262904.256308876</v>
      </c>
      <c r="F41" s="48"/>
    </row>
    <row r="42" spans="2:6">
      <c r="B42" s="64" t="s">
        <v>186</v>
      </c>
      <c r="C42" s="149">
        <v>0</v>
      </c>
      <c r="D42" s="237">
        <v>3.5199999983888119E-3</v>
      </c>
      <c r="F42" s="48"/>
    </row>
    <row r="43" spans="2:6" hidden="1" outlineLevel="1">
      <c r="B43" s="235" t="s">
        <v>187</v>
      </c>
      <c r="C43" s="227"/>
      <c r="D43" s="239"/>
      <c r="F43" s="48"/>
    </row>
    <row r="44" spans="2:6" hidden="1" outlineLevel="1">
      <c r="B44" s="235" t="s">
        <v>188</v>
      </c>
      <c r="C44" s="227"/>
      <c r="D44" s="239"/>
      <c r="F44" s="48"/>
    </row>
    <row r="45" spans="2:6" hidden="1" outlineLevel="1">
      <c r="B45" s="235" t="s">
        <v>189</v>
      </c>
      <c r="C45" s="227"/>
      <c r="D45" s="239"/>
      <c r="F45" s="48"/>
    </row>
    <row r="46" spans="2:6" hidden="1" outlineLevel="1">
      <c r="B46" s="235" t="s">
        <v>190</v>
      </c>
      <c r="C46" s="227"/>
      <c r="D46" s="239"/>
      <c r="F46" s="48"/>
    </row>
    <row r="47" spans="2:6" collapsed="1">
      <c r="B47" s="230" t="s">
        <v>191</v>
      </c>
      <c r="C47" s="223">
        <v>-17000000</v>
      </c>
      <c r="D47" s="231">
        <v>-11694628.739999998</v>
      </c>
      <c r="F47" s="48"/>
    </row>
    <row r="48" spans="2:6">
      <c r="B48" s="337" t="s">
        <v>183</v>
      </c>
      <c r="C48" s="149">
        <v>0</v>
      </c>
      <c r="D48" s="237">
        <v>0</v>
      </c>
      <c r="F48" s="48"/>
    </row>
    <row r="49" spans="2:6" hidden="1" outlineLevel="1">
      <c r="B49" s="232" t="s">
        <v>184</v>
      </c>
      <c r="C49" s="227"/>
      <c r="D49" s="239"/>
      <c r="F49" s="48"/>
    </row>
    <row r="50" spans="2:6" hidden="1" outlineLevel="1">
      <c r="B50" s="232" t="s">
        <v>185</v>
      </c>
      <c r="C50" s="227"/>
      <c r="D50" s="239"/>
      <c r="F50" s="48"/>
    </row>
    <row r="51" spans="2:6" hidden="1" outlineLevel="1">
      <c r="B51" s="235" t="s">
        <v>186</v>
      </c>
      <c r="C51" s="227"/>
      <c r="D51" s="239"/>
      <c r="F51" s="48"/>
    </row>
    <row r="52" spans="2:6" ht="15.75" collapsed="1" thickBot="1">
      <c r="B52" s="234" t="s">
        <v>187</v>
      </c>
      <c r="C52" s="142">
        <v>-17000000</v>
      </c>
      <c r="D52" s="238">
        <v>-11694628.739999998</v>
      </c>
      <c r="F52" s="48"/>
    </row>
    <row r="53" spans="2:6" ht="15.75" hidden="1" outlineLevel="1" thickBot="1">
      <c r="B53" s="235" t="s">
        <v>188</v>
      </c>
      <c r="C53" s="227"/>
      <c r="D53" s="239"/>
      <c r="F53" s="48"/>
    </row>
    <row r="54" spans="2:6" ht="15.75" hidden="1" outlineLevel="1" thickBot="1">
      <c r="B54" s="235" t="s">
        <v>189</v>
      </c>
      <c r="C54" s="227"/>
      <c r="D54" s="239"/>
      <c r="F54" s="48"/>
    </row>
    <row r="55" spans="2:6" ht="15.75" hidden="1" outlineLevel="1" thickBot="1">
      <c r="B55" s="250" t="s">
        <v>190</v>
      </c>
      <c r="C55" s="251"/>
      <c r="D55" s="252"/>
      <c r="F55" s="48"/>
    </row>
    <row r="56" spans="2:6" ht="15.75" collapsed="1" thickBot="1">
      <c r="B56" s="253" t="s">
        <v>192</v>
      </c>
      <c r="C56" s="254">
        <v>-33237569.900000006</v>
      </c>
      <c r="D56" s="255">
        <v>-33302766.436322421</v>
      </c>
      <c r="E56" s="47"/>
      <c r="F56" s="345"/>
    </row>
    <row r="57" spans="2:6">
      <c r="B57" s="256" t="s">
        <v>193</v>
      </c>
      <c r="C57" s="257"/>
      <c r="D57" s="258"/>
      <c r="F57" s="48"/>
    </row>
    <row r="58" spans="2:6">
      <c r="B58" s="230" t="s">
        <v>194</v>
      </c>
      <c r="C58" s="223">
        <v>1000000</v>
      </c>
      <c r="D58" s="231">
        <v>12750291.390000001</v>
      </c>
      <c r="E58" s="47"/>
      <c r="F58" s="345"/>
    </row>
    <row r="59" spans="2:6">
      <c r="B59" s="64" t="s">
        <v>195</v>
      </c>
      <c r="C59" s="149">
        <v>0</v>
      </c>
      <c r="D59" s="238">
        <v>0</v>
      </c>
      <c r="F59" s="48"/>
    </row>
    <row r="60" spans="2:6">
      <c r="B60" s="64" t="s">
        <v>196</v>
      </c>
      <c r="C60" s="149">
        <v>0</v>
      </c>
      <c r="D60" s="238">
        <v>0</v>
      </c>
      <c r="F60" s="48"/>
    </row>
    <row r="61" spans="2:6" hidden="1" outlineLevel="1">
      <c r="B61" s="232" t="s">
        <v>197</v>
      </c>
      <c r="C61" s="149"/>
      <c r="D61" s="238"/>
      <c r="F61" s="48"/>
    </row>
    <row r="62" spans="2:6" hidden="1" outlineLevel="1">
      <c r="B62" s="232" t="s">
        <v>198</v>
      </c>
      <c r="C62" s="149"/>
      <c r="D62" s="238"/>
      <c r="F62" s="48"/>
    </row>
    <row r="63" spans="2:6" collapsed="1">
      <c r="B63" s="234" t="s">
        <v>199</v>
      </c>
      <c r="C63" s="149">
        <v>1000000</v>
      </c>
      <c r="D63" s="237">
        <v>12750291.390000001</v>
      </c>
      <c r="F63" s="48"/>
    </row>
    <row r="64" spans="2:6">
      <c r="B64" s="230" t="s">
        <v>200</v>
      </c>
      <c r="C64" s="223">
        <v>10547074.215300459</v>
      </c>
      <c r="D64" s="231">
        <v>16095608.130054003</v>
      </c>
      <c r="E64" s="47"/>
      <c r="F64" s="345"/>
    </row>
    <row r="65" spans="2:6">
      <c r="B65" s="241" t="s">
        <v>201</v>
      </c>
      <c r="C65" s="223">
        <v>22118000</v>
      </c>
      <c r="D65" s="231">
        <v>23509031</v>
      </c>
      <c r="F65" s="48"/>
    </row>
    <row r="66" spans="2:6" hidden="1" outlineLevel="1">
      <c r="B66" s="235" t="s">
        <v>202</v>
      </c>
      <c r="C66" s="227"/>
      <c r="D66" s="239"/>
      <c r="F66" s="48"/>
    </row>
    <row r="67" spans="2:6" collapsed="1">
      <c r="B67" s="234" t="s">
        <v>203</v>
      </c>
      <c r="C67" s="149">
        <v>22118000</v>
      </c>
      <c r="D67" s="237">
        <v>23509031</v>
      </c>
      <c r="F67" s="48"/>
    </row>
    <row r="68" spans="2:6" hidden="1" outlineLevel="1">
      <c r="B68" s="235" t="s">
        <v>204</v>
      </c>
      <c r="C68" s="149"/>
      <c r="D68" s="237"/>
      <c r="F68" s="48"/>
    </row>
    <row r="69" spans="2:6" hidden="1" outlineLevel="1">
      <c r="B69" s="235" t="s">
        <v>205</v>
      </c>
      <c r="C69" s="149"/>
      <c r="D69" s="237"/>
      <c r="F69" s="48"/>
    </row>
    <row r="70" spans="2:6" collapsed="1">
      <c r="B70" s="234" t="s">
        <v>206</v>
      </c>
      <c r="C70" s="149">
        <v>0</v>
      </c>
      <c r="D70" s="237">
        <v>0</v>
      </c>
      <c r="F70" s="48"/>
    </row>
    <row r="71" spans="2:6">
      <c r="B71" s="241" t="s">
        <v>207</v>
      </c>
      <c r="C71" s="226">
        <v>-11570925.784699541</v>
      </c>
      <c r="D71" s="331">
        <v>-7413422.8699459974</v>
      </c>
      <c r="F71" s="48"/>
    </row>
    <row r="72" spans="2:6" hidden="1" outlineLevel="1">
      <c r="B72" s="235" t="s">
        <v>208</v>
      </c>
      <c r="C72" s="149"/>
      <c r="D72" s="237"/>
      <c r="F72" s="48"/>
    </row>
    <row r="73" spans="2:6" collapsed="1">
      <c r="B73" s="234" t="s">
        <v>209</v>
      </c>
      <c r="C73" s="149">
        <v>-11570925.784699541</v>
      </c>
      <c r="D73" s="237">
        <v>-7565433.1099459976</v>
      </c>
      <c r="F73" s="48"/>
    </row>
    <row r="74" spans="2:6">
      <c r="B74" s="234" t="s">
        <v>210</v>
      </c>
      <c r="C74" s="149">
        <v>0</v>
      </c>
      <c r="D74" s="237">
        <v>0</v>
      </c>
      <c r="F74" s="48"/>
    </row>
    <row r="75" spans="2:6" hidden="1" outlineLevel="1">
      <c r="B75" s="235" t="s">
        <v>211</v>
      </c>
      <c r="C75" s="227"/>
      <c r="D75" s="332"/>
      <c r="F75" s="48"/>
    </row>
    <row r="76" spans="2:6" ht="15.75" collapsed="1" thickBot="1">
      <c r="B76" s="234" t="s">
        <v>212</v>
      </c>
      <c r="C76" s="149">
        <v>0</v>
      </c>
      <c r="D76" s="237">
        <v>152010.24000000022</v>
      </c>
      <c r="F76" s="48"/>
    </row>
    <row r="77" spans="2:6" ht="15.75" hidden="1" outlineLevel="1" thickBot="1">
      <c r="B77" s="12" t="s">
        <v>213</v>
      </c>
      <c r="C77" s="223">
        <v>0</v>
      </c>
      <c r="D77" s="231">
        <v>0</v>
      </c>
      <c r="F77" s="48"/>
    </row>
    <row r="78" spans="2:6" ht="15.75" hidden="1" outlineLevel="1" thickBot="1">
      <c r="B78" s="232" t="s">
        <v>214</v>
      </c>
      <c r="C78" s="227"/>
      <c r="D78" s="239"/>
      <c r="F78" s="48"/>
    </row>
    <row r="79" spans="2:6" ht="15.75" hidden="1" outlineLevel="1" thickBot="1">
      <c r="B79" s="259" t="s">
        <v>215</v>
      </c>
      <c r="C79" s="251"/>
      <c r="D79" s="252"/>
      <c r="F79" s="48"/>
    </row>
    <row r="80" spans="2:6" ht="15.75" collapsed="1" thickBot="1">
      <c r="B80" s="253" t="s">
        <v>216</v>
      </c>
      <c r="C80" s="254">
        <v>11547074.215300459</v>
      </c>
      <c r="D80" s="255">
        <v>28845899.520054005</v>
      </c>
      <c r="E80" s="47"/>
      <c r="F80" s="345"/>
    </row>
    <row r="81" spans="2:4" ht="15.75" hidden="1" customHeight="1" outlineLevel="1">
      <c r="B81" s="256" t="s">
        <v>217</v>
      </c>
      <c r="C81" s="260"/>
      <c r="D81" s="261"/>
    </row>
    <row r="82" spans="2:4" collapsed="1">
      <c r="B82" s="242" t="s">
        <v>218</v>
      </c>
      <c r="C82" s="229">
        <v>-648153.34727920592</v>
      </c>
      <c r="D82" s="243">
        <v>1139107.4706649892</v>
      </c>
    </row>
    <row r="83" spans="2:4">
      <c r="B83" s="64" t="s">
        <v>219</v>
      </c>
      <c r="C83" s="141">
        <v>13989459.820664989</v>
      </c>
      <c r="D83" s="238">
        <v>12850352.35</v>
      </c>
    </row>
    <row r="84" spans="2:4" ht="15.75" thickBot="1">
      <c r="B84" s="244" t="s">
        <v>220</v>
      </c>
      <c r="C84" s="245">
        <v>13341306.473385783</v>
      </c>
      <c r="D84" s="246">
        <v>13989459.820664989</v>
      </c>
    </row>
    <row r="85" spans="2:4" s="43" customFormat="1"/>
    <row r="86" spans="2:4" s="43" customFormat="1"/>
    <row r="87" spans="2:4" s="43" customFormat="1"/>
    <row r="88" spans="2:4" s="43" customFormat="1"/>
    <row r="89" spans="2:4" s="43" customFormat="1"/>
    <row r="90" spans="2:4" s="43" customFormat="1"/>
    <row r="91" spans="2:4" s="43" customFormat="1"/>
    <row r="92" spans="2:4" s="43" customFormat="1"/>
    <row r="93" spans="2:4" s="43" customFormat="1"/>
    <row r="94" spans="2:4" s="43" customFormat="1"/>
    <row r="95" spans="2:4" s="43" customFormat="1"/>
    <row r="96" spans="2:4" s="43" customFormat="1"/>
    <row r="97" s="43" customFormat="1"/>
    <row r="98" s="43" customFormat="1"/>
    <row r="99" s="43" customFormat="1"/>
    <row r="100" s="43" customFormat="1"/>
    <row r="101" s="43" customFormat="1"/>
    <row r="102" s="43" customFormat="1"/>
  </sheetData>
  <mergeCells count="7">
    <mergeCell ref="B8:D8"/>
    <mergeCell ref="B2:D2"/>
    <mergeCell ref="B3:C3"/>
    <mergeCell ref="B4:C4"/>
    <mergeCell ref="B5:D5"/>
    <mergeCell ref="B6:D6"/>
    <mergeCell ref="B7:D7"/>
  </mergeCells>
  <pageMargins left="0.7" right="0.7" top="0.75" bottom="0.75" header="0.3" footer="0.3"/>
  <pageSetup paperSize="9" scale="60" orientation="portrait" r:id="rId1"/>
  <drawing r:id="rId2"/>
</worksheet>
</file>

<file path=xl/worksheets/sheet4.xml><?xml version="1.0" encoding="utf-8"?>
<worksheet xmlns="http://schemas.openxmlformats.org/spreadsheetml/2006/main" xmlns:r="http://schemas.openxmlformats.org/officeDocument/2006/relationships">
  <sheetPr>
    <tabColor rgb="FF92D050"/>
    <pageSetUpPr fitToPage="1"/>
  </sheetPr>
  <dimension ref="A1:X31"/>
  <sheetViews>
    <sheetView topLeftCell="C1" zoomScaleNormal="100" zoomScaleSheetLayoutView="90" workbookViewId="0">
      <selection activeCell="J28" sqref="J28"/>
    </sheetView>
  </sheetViews>
  <sheetFormatPr baseColWidth="10" defaultColWidth="11.42578125" defaultRowHeight="12.75" outlineLevelCol="1"/>
  <cols>
    <col min="1" max="1" width="19.42578125" style="27" hidden="1" customWidth="1" outlineLevel="1"/>
    <col min="2" max="2" width="11.42578125" style="27" hidden="1" customWidth="1" outlineLevel="1"/>
    <col min="3" max="3" width="11.5703125" style="27" bestFit="1" customWidth="1" collapsed="1"/>
    <col min="4" max="4" width="79.28515625" style="27" customWidth="1"/>
    <col min="5" max="6" width="8.7109375" style="27" hidden="1" customWidth="1"/>
    <col min="7" max="7" width="18.7109375" style="27" customWidth="1"/>
    <col min="8" max="8" width="15.85546875" style="27" hidden="1" customWidth="1"/>
    <col min="9" max="10" width="16.7109375" style="27" customWidth="1"/>
    <col min="11" max="18" width="11" style="27" customWidth="1"/>
    <col min="19" max="19" width="11.42578125" style="27"/>
    <col min="20" max="20" width="26.85546875" style="27" customWidth="1"/>
    <col min="21" max="22" width="11.42578125" style="27"/>
    <col min="23" max="23" width="71.5703125" style="27" customWidth="1"/>
    <col min="24" max="24" width="16.85546875" style="333" bestFit="1" customWidth="1"/>
    <col min="25" max="25" width="82" style="27" bestFit="1" customWidth="1"/>
    <col min="26" max="28" width="11.42578125" style="27"/>
    <col min="29" max="29" width="28.140625" style="27" customWidth="1"/>
    <col min="30" max="16384" width="11.42578125" style="27"/>
  </cols>
  <sheetData>
    <row r="1" spans="1:24" ht="60" customHeight="1" thickBot="1">
      <c r="G1" s="384"/>
    </row>
    <row r="2" spans="1:24" ht="21.75" thickBot="1">
      <c r="C2" s="435" t="s">
        <v>221</v>
      </c>
      <c r="D2" s="436"/>
      <c r="E2" s="436"/>
      <c r="F2" s="436"/>
      <c r="G2" s="436"/>
      <c r="H2" s="436"/>
      <c r="I2" s="436"/>
      <c r="J2" s="436"/>
      <c r="K2" s="436"/>
      <c r="L2" s="436"/>
      <c r="M2" s="436"/>
      <c r="N2" s="436"/>
      <c r="O2" s="436"/>
      <c r="P2" s="436"/>
      <c r="Q2" s="436"/>
      <c r="R2" s="437"/>
    </row>
    <row r="3" spans="1:24" ht="15.75">
      <c r="C3" s="438" t="s">
        <v>1</v>
      </c>
      <c r="D3" s="439"/>
      <c r="E3" s="439"/>
      <c r="F3" s="439"/>
      <c r="G3" s="439"/>
      <c r="H3" s="439"/>
      <c r="I3" s="439"/>
      <c r="J3" s="439"/>
      <c r="K3" s="439"/>
      <c r="L3" s="439"/>
      <c r="M3" s="439"/>
      <c r="N3" s="439"/>
      <c r="O3" s="439"/>
      <c r="P3" s="440"/>
      <c r="Q3" s="441" t="s">
        <v>2</v>
      </c>
      <c r="R3" s="442"/>
    </row>
    <row r="4" spans="1:24" ht="21.75" thickBot="1">
      <c r="C4" s="409" t="s">
        <v>3</v>
      </c>
      <c r="D4" s="410"/>
      <c r="E4" s="410"/>
      <c r="F4" s="410"/>
      <c r="G4" s="410"/>
      <c r="H4" s="410"/>
      <c r="I4" s="410"/>
      <c r="J4" s="410"/>
      <c r="K4" s="410"/>
      <c r="L4" s="410"/>
      <c r="M4" s="410"/>
      <c r="N4" s="410"/>
      <c r="O4" s="410"/>
      <c r="P4" s="443"/>
      <c r="Q4" s="444">
        <f>'1.-2. Balance Ajustado'!C4</f>
        <v>2026</v>
      </c>
      <c r="R4" s="444"/>
    </row>
    <row r="5" spans="1:24" ht="15.75" thickBot="1">
      <c r="C5" s="54" t="s">
        <v>222</v>
      </c>
      <c r="D5" s="431" t="s">
        <v>223</v>
      </c>
      <c r="E5" s="431"/>
      <c r="F5" s="431"/>
      <c r="G5" s="431"/>
      <c r="H5" s="431"/>
      <c r="I5" s="431"/>
      <c r="J5" s="431"/>
      <c r="K5" s="431"/>
      <c r="L5" s="431"/>
      <c r="M5" s="431"/>
      <c r="N5" s="431"/>
      <c r="O5" s="432"/>
      <c r="P5" s="54" t="s">
        <v>224</v>
      </c>
      <c r="Q5" s="433" t="s">
        <v>225</v>
      </c>
      <c r="R5" s="434"/>
    </row>
    <row r="6" spans="1:24" ht="21.75" thickBot="1">
      <c r="C6" s="445" t="s">
        <v>226</v>
      </c>
      <c r="D6" s="446"/>
      <c r="E6" s="446"/>
      <c r="F6" s="446"/>
      <c r="G6" s="446"/>
      <c r="H6" s="446"/>
      <c r="I6" s="446"/>
      <c r="J6" s="446"/>
      <c r="K6" s="446"/>
      <c r="L6" s="446"/>
      <c r="M6" s="446"/>
      <c r="N6" s="446"/>
      <c r="O6" s="446"/>
      <c r="P6" s="446"/>
      <c r="Q6" s="446"/>
      <c r="R6" s="447"/>
    </row>
    <row r="7" spans="1:24" ht="19.5" thickBot="1">
      <c r="C7" s="448" t="s">
        <v>227</v>
      </c>
      <c r="D7" s="449"/>
      <c r="E7" s="449"/>
      <c r="F7" s="449"/>
      <c r="G7" s="449"/>
      <c r="H7" s="449"/>
      <c r="I7" s="449"/>
      <c r="J7" s="449"/>
      <c r="K7" s="449"/>
      <c r="L7" s="449"/>
      <c r="M7" s="449"/>
      <c r="N7" s="449"/>
      <c r="O7" s="449"/>
      <c r="P7" s="449"/>
      <c r="Q7" s="449"/>
      <c r="R7" s="450"/>
      <c r="X7" s="27"/>
    </row>
    <row r="8" spans="1:24">
      <c r="C8" s="451" t="s">
        <v>228</v>
      </c>
      <c r="D8" s="452"/>
      <c r="E8" s="453" t="s">
        <v>229</v>
      </c>
      <c r="F8" s="453" t="s">
        <v>230</v>
      </c>
      <c r="G8" s="453" t="s">
        <v>231</v>
      </c>
      <c r="H8" s="453" t="str">
        <f>"Ejecución prevista hasta 31/12/"&amp;Q4-1&amp;" (€)"</f>
        <v>Ejecución prevista hasta 31/12/2025 (€)</v>
      </c>
      <c r="I8" s="378" t="s">
        <v>232</v>
      </c>
      <c r="J8" s="379"/>
      <c r="K8" s="379"/>
      <c r="L8" s="379"/>
      <c r="M8" s="380"/>
      <c r="N8" s="455" t="str">
        <f>"Previsión de importes comprometidos a 31/12/"&amp;Q4-1&amp;" (€)"</f>
        <v>Previsión de importes comprometidos a 31/12/2025 (€)</v>
      </c>
      <c r="O8" s="455"/>
      <c r="P8" s="455"/>
      <c r="Q8" s="455"/>
      <c r="R8" s="456"/>
      <c r="X8" s="27"/>
    </row>
    <row r="9" spans="1:24">
      <c r="C9" s="273" t="s">
        <v>233</v>
      </c>
      <c r="D9" s="266" t="s">
        <v>234</v>
      </c>
      <c r="E9" s="454"/>
      <c r="F9" s="454"/>
      <c r="G9" s="454"/>
      <c r="H9" s="454"/>
      <c r="I9" s="265">
        <f>Q4</f>
        <v>2026</v>
      </c>
      <c r="J9" s="265">
        <f>I9+1</f>
        <v>2027</v>
      </c>
      <c r="K9" s="265">
        <f>J9+1</f>
        <v>2028</v>
      </c>
      <c r="L9" s="265">
        <f>K9+1</f>
        <v>2029</v>
      </c>
      <c r="M9" s="265" t="s">
        <v>77</v>
      </c>
      <c r="N9" s="265">
        <f>Q4</f>
        <v>2026</v>
      </c>
      <c r="O9" s="265">
        <f>N9+1</f>
        <v>2027</v>
      </c>
      <c r="P9" s="265">
        <f>O9+1</f>
        <v>2028</v>
      </c>
      <c r="Q9" s="265">
        <f>P9+1</f>
        <v>2029</v>
      </c>
      <c r="R9" s="274" t="s">
        <v>77</v>
      </c>
      <c r="X9" s="27"/>
    </row>
    <row r="10" spans="1:24" ht="15">
      <c r="C10" s="57">
        <v>1</v>
      </c>
      <c r="D10" s="338" t="s">
        <v>477</v>
      </c>
      <c r="E10" s="267"/>
      <c r="F10" s="267"/>
      <c r="G10" s="268">
        <v>3598800</v>
      </c>
      <c r="H10" s="268"/>
      <c r="I10" s="269">
        <v>3598800</v>
      </c>
      <c r="J10" s="270"/>
      <c r="K10" s="270"/>
      <c r="L10" s="270"/>
      <c r="M10" s="270"/>
      <c r="N10" s="270"/>
      <c r="O10" s="270"/>
      <c r="P10" s="270"/>
      <c r="Q10" s="270"/>
      <c r="R10" s="275"/>
      <c r="X10" s="27"/>
    </row>
    <row r="11" spans="1:24" ht="15" customHeight="1">
      <c r="A11" s="140" t="e">
        <f>VLOOKUP(D11,#REF!,12,FALSE)</f>
        <v>#REF!</v>
      </c>
      <c r="C11" s="57">
        <v>2</v>
      </c>
      <c r="D11" s="338" t="s">
        <v>478</v>
      </c>
      <c r="E11" s="267"/>
      <c r="F11" s="267"/>
      <c r="G11" s="268">
        <v>6400000</v>
      </c>
      <c r="H11" s="268"/>
      <c r="I11" s="269">
        <v>6400000</v>
      </c>
      <c r="J11" s="144"/>
      <c r="K11" s="270"/>
      <c r="L11" s="270"/>
      <c r="M11" s="270"/>
      <c r="N11" s="270"/>
      <c r="O11" s="270"/>
      <c r="P11" s="270"/>
      <c r="Q11" s="270"/>
      <c r="R11" s="275"/>
      <c r="X11" s="27"/>
    </row>
    <row r="12" spans="1:24" ht="15" customHeight="1">
      <c r="A12" s="140"/>
      <c r="C12" s="57">
        <v>3</v>
      </c>
      <c r="D12" s="338" t="s">
        <v>489</v>
      </c>
      <c r="E12" s="267"/>
      <c r="F12" s="267"/>
      <c r="G12" s="268">
        <v>6300000</v>
      </c>
      <c r="H12" s="381"/>
      <c r="I12" s="269">
        <v>0</v>
      </c>
      <c r="J12" s="396">
        <v>6300000</v>
      </c>
      <c r="K12" s="270"/>
      <c r="L12" s="270"/>
      <c r="M12" s="270"/>
      <c r="N12" s="270"/>
      <c r="O12" s="270"/>
      <c r="P12" s="270"/>
      <c r="Q12" s="270"/>
      <c r="R12" s="275"/>
      <c r="X12" s="27"/>
    </row>
    <row r="13" spans="1:24" ht="15" customHeight="1">
      <c r="A13" s="140" t="e">
        <f>VLOOKUP(D13,#REF!,12,FALSE)</f>
        <v>#REF!</v>
      </c>
      <c r="C13" s="57">
        <v>4</v>
      </c>
      <c r="D13" s="338" t="s">
        <v>467</v>
      </c>
      <c r="E13" s="267"/>
      <c r="F13" s="267"/>
      <c r="G13" s="268">
        <v>2000000</v>
      </c>
      <c r="H13" s="268"/>
      <c r="I13" s="269">
        <v>2000000</v>
      </c>
      <c r="J13" s="270"/>
      <c r="K13" s="270"/>
      <c r="L13" s="270"/>
      <c r="M13" s="270"/>
      <c r="N13" s="270"/>
      <c r="O13" s="270"/>
      <c r="P13" s="270"/>
      <c r="Q13" s="270"/>
      <c r="R13" s="275"/>
      <c r="X13" s="27"/>
    </row>
    <row r="14" spans="1:24" ht="15" customHeight="1">
      <c r="A14" s="140" t="e">
        <f>VLOOKUP(D14,#REF!,12,FALSE)</f>
        <v>#REF!</v>
      </c>
      <c r="C14" s="57">
        <v>5</v>
      </c>
      <c r="D14" s="338" t="s">
        <v>466</v>
      </c>
      <c r="E14" s="267"/>
      <c r="F14" s="267"/>
      <c r="G14" s="268">
        <v>1000000</v>
      </c>
      <c r="H14" s="268"/>
      <c r="I14" s="269">
        <v>1000000</v>
      </c>
      <c r="J14" s="269"/>
      <c r="K14" s="270"/>
      <c r="L14" s="270"/>
      <c r="M14" s="270"/>
      <c r="N14" s="270"/>
      <c r="O14" s="270"/>
      <c r="P14" s="270"/>
      <c r="Q14" s="270"/>
      <c r="R14" s="275"/>
      <c r="X14" s="27"/>
    </row>
    <row r="15" spans="1:24" ht="15" customHeight="1">
      <c r="A15" s="140" t="e">
        <f>VLOOKUP(D15,#REF!,12,FALSE)</f>
        <v>#REF!</v>
      </c>
      <c r="C15" s="57">
        <v>6</v>
      </c>
      <c r="D15" s="338" t="s">
        <v>468</v>
      </c>
      <c r="E15" s="267"/>
      <c r="F15" s="267"/>
      <c r="G15" s="268">
        <v>950000</v>
      </c>
      <c r="H15" s="268"/>
      <c r="I15" s="269">
        <v>950000</v>
      </c>
      <c r="J15" s="270"/>
      <c r="K15" s="270"/>
      <c r="L15" s="270"/>
      <c r="M15" s="270"/>
      <c r="N15" s="270"/>
      <c r="O15" s="270"/>
      <c r="P15" s="270"/>
      <c r="Q15" s="270"/>
      <c r="R15" s="275"/>
      <c r="X15" s="27"/>
    </row>
    <row r="16" spans="1:24" ht="15" customHeight="1">
      <c r="A16" s="140" t="e">
        <f>VLOOKUP(D16,#REF!,12,FALSE)</f>
        <v>#REF!</v>
      </c>
      <c r="C16" s="57">
        <v>7</v>
      </c>
      <c r="D16" s="344" t="s">
        <v>486</v>
      </c>
      <c r="E16" s="267"/>
      <c r="F16" s="267"/>
      <c r="G16" s="268">
        <v>1000000</v>
      </c>
      <c r="H16" s="268"/>
      <c r="I16" s="269">
        <v>1000000</v>
      </c>
      <c r="J16" s="270"/>
      <c r="K16" s="270"/>
      <c r="L16" s="270"/>
      <c r="M16" s="270"/>
      <c r="N16" s="270"/>
      <c r="O16" s="270"/>
      <c r="P16" s="270"/>
      <c r="Q16" s="270"/>
      <c r="R16" s="275"/>
      <c r="X16" s="27"/>
    </row>
    <row r="17" spans="1:24" ht="15" customHeight="1">
      <c r="A17" s="140" t="e">
        <f>VLOOKUP(D17,#REF!,12,FALSE)</f>
        <v>#REF!</v>
      </c>
      <c r="C17" s="57">
        <v>8</v>
      </c>
      <c r="D17" s="338" t="s">
        <v>465</v>
      </c>
      <c r="E17" s="267"/>
      <c r="F17" s="267"/>
      <c r="G17" s="268">
        <v>250000</v>
      </c>
      <c r="H17" s="268"/>
      <c r="I17" s="269">
        <v>250000</v>
      </c>
      <c r="J17" s="270"/>
      <c r="K17" s="270"/>
      <c r="L17" s="270"/>
      <c r="M17" s="270"/>
      <c r="N17" s="270"/>
      <c r="O17" s="270"/>
      <c r="P17" s="270"/>
      <c r="Q17" s="270"/>
      <c r="R17" s="275"/>
      <c r="X17" s="27"/>
    </row>
    <row r="18" spans="1:24" ht="15" customHeight="1">
      <c r="A18" s="140" t="e">
        <f>VLOOKUP(D18,#REF!,12,FALSE)</f>
        <v>#REF!</v>
      </c>
      <c r="C18" s="57">
        <v>9</v>
      </c>
      <c r="D18" s="338" t="s">
        <v>461</v>
      </c>
      <c r="E18" s="267"/>
      <c r="F18" s="267"/>
      <c r="G18" s="268">
        <v>127000</v>
      </c>
      <c r="H18" s="268"/>
      <c r="I18" s="269">
        <v>127000</v>
      </c>
      <c r="J18" s="270"/>
      <c r="K18" s="270"/>
      <c r="L18" s="270"/>
      <c r="M18" s="270"/>
      <c r="N18" s="270"/>
      <c r="O18" s="270"/>
      <c r="P18" s="270"/>
      <c r="Q18" s="270"/>
      <c r="R18" s="275"/>
      <c r="X18" s="27"/>
    </row>
    <row r="19" spans="1:24" ht="15" customHeight="1">
      <c r="A19" s="140" t="e">
        <f>VLOOKUP(D19,#REF!,12,FALSE)</f>
        <v>#REF!</v>
      </c>
      <c r="C19" s="57">
        <v>10</v>
      </c>
      <c r="D19" s="344" t="s">
        <v>479</v>
      </c>
      <c r="E19" s="267"/>
      <c r="F19" s="267"/>
      <c r="G19" s="268">
        <v>120000</v>
      </c>
      <c r="H19" s="268"/>
      <c r="I19" s="269">
        <v>120000</v>
      </c>
      <c r="J19" s="271"/>
      <c r="K19" s="270"/>
      <c r="L19" s="270"/>
      <c r="M19" s="270"/>
      <c r="N19" s="270"/>
      <c r="O19" s="270"/>
      <c r="P19" s="270"/>
      <c r="Q19" s="270"/>
      <c r="R19" s="275"/>
      <c r="X19" s="27"/>
    </row>
    <row r="20" spans="1:24" ht="15" customHeight="1">
      <c r="A20" s="140" t="e">
        <f>VLOOKUP(D20,#REF!,12,FALSE)</f>
        <v>#REF!</v>
      </c>
      <c r="C20" s="57">
        <v>11</v>
      </c>
      <c r="D20" s="344" t="s">
        <v>469</v>
      </c>
      <c r="E20" s="267"/>
      <c r="F20" s="267"/>
      <c r="G20" s="268">
        <v>100000</v>
      </c>
      <c r="H20" s="268"/>
      <c r="I20" s="269">
        <v>100000</v>
      </c>
      <c r="J20" s="269"/>
      <c r="K20" s="270"/>
      <c r="L20" s="270"/>
      <c r="M20" s="270"/>
      <c r="N20" s="270"/>
      <c r="O20" s="270"/>
      <c r="P20" s="270"/>
      <c r="Q20" s="270"/>
      <c r="R20" s="275"/>
      <c r="X20" s="27"/>
    </row>
    <row r="21" spans="1:24" ht="15" customHeight="1">
      <c r="A21" s="140" t="e">
        <f>VLOOKUP(D21,#REF!,12,FALSE)</f>
        <v>#REF!</v>
      </c>
      <c r="C21" s="57">
        <v>12</v>
      </c>
      <c r="D21" s="344" t="s">
        <v>460</v>
      </c>
      <c r="E21" s="267"/>
      <c r="F21" s="267"/>
      <c r="G21" s="268">
        <v>100000</v>
      </c>
      <c r="H21" s="268"/>
      <c r="I21" s="269">
        <v>100000</v>
      </c>
      <c r="J21" s="270"/>
      <c r="K21" s="270"/>
      <c r="L21" s="270"/>
      <c r="M21" s="270"/>
      <c r="N21" s="270"/>
      <c r="O21" s="270"/>
      <c r="P21" s="270"/>
      <c r="Q21" s="270"/>
      <c r="R21" s="275"/>
      <c r="X21" s="27"/>
    </row>
    <row r="22" spans="1:24" ht="15" customHeight="1">
      <c r="A22" s="140" t="e">
        <f>VLOOKUP(D22,#REF!,12,FALSE)</f>
        <v>#REF!</v>
      </c>
      <c r="C22" s="57">
        <v>13</v>
      </c>
      <c r="D22" s="338" t="s">
        <v>470</v>
      </c>
      <c r="E22" s="267"/>
      <c r="F22" s="267"/>
      <c r="G22" s="268">
        <v>75000</v>
      </c>
      <c r="H22" s="268"/>
      <c r="I22" s="269">
        <v>75000</v>
      </c>
      <c r="J22" s="268"/>
      <c r="K22" s="270"/>
      <c r="L22" s="270"/>
      <c r="M22" s="270"/>
      <c r="N22" s="270"/>
      <c r="O22" s="270"/>
      <c r="P22" s="270"/>
      <c r="Q22" s="270"/>
      <c r="R22" s="275"/>
      <c r="X22" s="27"/>
    </row>
    <row r="23" spans="1:24" ht="15" customHeight="1">
      <c r="A23" s="140"/>
      <c r="C23" s="57">
        <v>14</v>
      </c>
      <c r="D23" s="338" t="s">
        <v>485</v>
      </c>
      <c r="E23" s="267"/>
      <c r="F23" s="267"/>
      <c r="G23" s="268">
        <v>271769.90000000002</v>
      </c>
      <c r="H23" s="268"/>
      <c r="I23" s="269">
        <v>271769.90000000002</v>
      </c>
      <c r="J23" s="268"/>
      <c r="K23" s="270"/>
      <c r="L23" s="270"/>
      <c r="M23" s="270"/>
      <c r="N23" s="270"/>
      <c r="O23" s="270"/>
      <c r="P23" s="270"/>
      <c r="Q23" s="270"/>
      <c r="R23" s="275"/>
      <c r="X23" s="27"/>
    </row>
    <row r="24" spans="1:24" ht="15" customHeight="1">
      <c r="A24" s="140" t="e">
        <f>VLOOKUP(D24,#REF!,12,FALSE)</f>
        <v>#REF!</v>
      </c>
      <c r="C24" s="57">
        <v>15</v>
      </c>
      <c r="D24" s="344" t="s">
        <v>459</v>
      </c>
      <c r="E24" s="267"/>
      <c r="F24" s="267"/>
      <c r="G24" s="268">
        <v>48000</v>
      </c>
      <c r="H24" s="268"/>
      <c r="I24" s="269">
        <v>48000</v>
      </c>
      <c r="J24" s="271"/>
      <c r="K24" s="270"/>
      <c r="L24" s="270"/>
      <c r="M24" s="270"/>
      <c r="N24" s="270"/>
      <c r="O24" s="270"/>
      <c r="P24" s="270"/>
      <c r="Q24" s="270"/>
      <c r="R24" s="275"/>
      <c r="X24" s="27"/>
    </row>
    <row r="25" spans="1:24" ht="15" customHeight="1">
      <c r="A25" s="140" t="e">
        <f>VLOOKUP(D25,#REF!,12,FALSE)</f>
        <v>#REF!</v>
      </c>
      <c r="C25" s="57">
        <v>16</v>
      </c>
      <c r="D25" s="338" t="s">
        <v>462</v>
      </c>
      <c r="E25" s="267"/>
      <c r="F25" s="267"/>
      <c r="G25" s="268">
        <v>25000</v>
      </c>
      <c r="H25" s="268"/>
      <c r="I25" s="269">
        <v>25000</v>
      </c>
      <c r="J25" s="270"/>
      <c r="K25" s="270"/>
      <c r="L25" s="270"/>
      <c r="M25" s="270"/>
      <c r="N25" s="270"/>
      <c r="O25" s="270"/>
      <c r="P25" s="270"/>
      <c r="Q25" s="270"/>
      <c r="R25" s="275"/>
      <c r="X25" s="27"/>
    </row>
    <row r="26" spans="1:24" ht="15" customHeight="1">
      <c r="A26" s="140" t="e">
        <f>VLOOKUP(D26,#REF!,12,FALSE)</f>
        <v>#REF!</v>
      </c>
      <c r="C26" s="57">
        <v>17</v>
      </c>
      <c r="D26" s="338" t="s">
        <v>480</v>
      </c>
      <c r="E26" s="267"/>
      <c r="F26" s="267"/>
      <c r="G26" s="268">
        <v>145000</v>
      </c>
      <c r="H26" s="268"/>
      <c r="I26" s="269">
        <v>145000</v>
      </c>
      <c r="J26" s="271"/>
      <c r="K26" s="270"/>
      <c r="L26" s="270"/>
      <c r="M26" s="270"/>
      <c r="N26" s="270"/>
      <c r="O26" s="270"/>
      <c r="P26" s="270"/>
      <c r="Q26" s="270"/>
      <c r="R26" s="275"/>
      <c r="X26" s="27"/>
    </row>
    <row r="27" spans="1:24" ht="15" customHeight="1">
      <c r="A27" s="140" t="e">
        <f>VLOOKUP(D27,#REF!,12,FALSE)</f>
        <v>#REF!</v>
      </c>
      <c r="C27" s="57">
        <v>18</v>
      </c>
      <c r="D27" s="338" t="s">
        <v>481</v>
      </c>
      <c r="E27" s="267"/>
      <c r="F27" s="267"/>
      <c r="G27" s="268">
        <v>27000</v>
      </c>
      <c r="H27" s="268"/>
      <c r="I27" s="269">
        <v>27000</v>
      </c>
      <c r="J27" s="270"/>
      <c r="K27" s="270"/>
      <c r="L27" s="270"/>
      <c r="M27" s="270"/>
      <c r="N27" s="270"/>
      <c r="O27" s="270"/>
      <c r="P27" s="270"/>
      <c r="Q27" s="270"/>
      <c r="R27" s="275"/>
      <c r="X27" s="27"/>
    </row>
    <row r="28" spans="1:24" ht="15.75" thickBot="1">
      <c r="C28" s="61"/>
      <c r="D28" s="276" t="s">
        <v>70</v>
      </c>
      <c r="E28" s="277"/>
      <c r="F28" s="277"/>
      <c r="G28" s="278">
        <f t="shared" ref="G28:R28" si="0">SUM(G10:G27)</f>
        <v>22537569.899999999</v>
      </c>
      <c r="H28" s="278">
        <f t="shared" si="0"/>
        <v>0</v>
      </c>
      <c r="I28" s="278">
        <f t="shared" si="0"/>
        <v>16237569.9</v>
      </c>
      <c r="J28" s="278">
        <f t="shared" si="0"/>
        <v>6300000</v>
      </c>
      <c r="K28" s="278">
        <f t="shared" si="0"/>
        <v>0</v>
      </c>
      <c r="L28" s="278">
        <f t="shared" si="0"/>
        <v>0</v>
      </c>
      <c r="M28" s="278">
        <f t="shared" si="0"/>
        <v>0</v>
      </c>
      <c r="N28" s="278">
        <f t="shared" si="0"/>
        <v>0</v>
      </c>
      <c r="O28" s="278">
        <f t="shared" si="0"/>
        <v>0</v>
      </c>
      <c r="P28" s="278">
        <f t="shared" si="0"/>
        <v>0</v>
      </c>
      <c r="Q28" s="278">
        <f t="shared" si="0"/>
        <v>0</v>
      </c>
      <c r="R28" s="279">
        <f t="shared" si="0"/>
        <v>0</v>
      </c>
      <c r="X28" s="27"/>
    </row>
    <row r="29" spans="1:24">
      <c r="C29" s="363"/>
      <c r="D29" s="359"/>
      <c r="E29" s="360"/>
      <c r="F29" s="360"/>
      <c r="G29" s="361"/>
      <c r="H29" s="361"/>
      <c r="I29" s="361"/>
      <c r="J29" s="361"/>
      <c r="K29" s="361"/>
      <c r="L29" s="361"/>
      <c r="M29" s="361"/>
      <c r="N29" s="361"/>
      <c r="O29" s="361"/>
      <c r="P29" s="361"/>
      <c r="Q29" s="361"/>
      <c r="R29" s="362"/>
      <c r="X29" s="27"/>
    </row>
    <row r="30" spans="1:24">
      <c r="C30" s="385" t="s">
        <v>490</v>
      </c>
      <c r="D30" s="359"/>
      <c r="E30" s="360"/>
      <c r="F30" s="360"/>
      <c r="G30" s="361"/>
      <c r="H30" s="361"/>
      <c r="I30" s="361"/>
      <c r="J30" s="361"/>
      <c r="K30" s="361"/>
      <c r="L30" s="361"/>
      <c r="M30" s="361"/>
      <c r="N30" s="361"/>
      <c r="O30" s="361"/>
      <c r="P30" s="361"/>
      <c r="Q30" s="361"/>
      <c r="R30" s="362"/>
      <c r="X30" s="27"/>
    </row>
    <row r="31" spans="1:24">
      <c r="C31" s="363"/>
      <c r="D31" s="359"/>
      <c r="E31" s="360"/>
      <c r="F31" s="360"/>
      <c r="G31" s="361"/>
      <c r="H31" s="361"/>
      <c r="I31" s="361"/>
      <c r="J31" s="361"/>
      <c r="K31" s="361"/>
      <c r="L31" s="361"/>
      <c r="M31" s="361"/>
      <c r="N31" s="361"/>
      <c r="O31" s="361"/>
      <c r="P31" s="361"/>
      <c r="Q31" s="361"/>
      <c r="R31" s="362"/>
      <c r="X31" s="27"/>
    </row>
  </sheetData>
  <sortState ref="D10:I42">
    <sortCondition descending="1" ref="G10:G42"/>
  </sortState>
  <mergeCells count="15">
    <mergeCell ref="C6:R6"/>
    <mergeCell ref="C7:R7"/>
    <mergeCell ref="C8:D8"/>
    <mergeCell ref="E8:E9"/>
    <mergeCell ref="F8:F9"/>
    <mergeCell ref="G8:G9"/>
    <mergeCell ref="H8:H9"/>
    <mergeCell ref="N8:R8"/>
    <mergeCell ref="D5:O5"/>
    <mergeCell ref="Q5:R5"/>
    <mergeCell ref="C2:R2"/>
    <mergeCell ref="C3:P3"/>
    <mergeCell ref="Q3:R3"/>
    <mergeCell ref="C4:P4"/>
    <mergeCell ref="Q4:R4"/>
  </mergeCells>
  <pageMargins left="0.70866141732283472" right="0.70866141732283472" top="0.74803149606299213" bottom="0.74803149606299213" header="0.31496062992125984" footer="0.31496062992125984"/>
  <pageSetup paperSize="9" scale="37" orientation="portrait" r:id="rId1"/>
  <drawing r:id="rId2"/>
</worksheet>
</file>

<file path=xl/worksheets/sheet5.xml><?xml version="1.0" encoding="utf-8"?>
<worksheet xmlns="http://schemas.openxmlformats.org/spreadsheetml/2006/main" xmlns:r="http://schemas.openxmlformats.org/officeDocument/2006/relationships">
  <sheetPr>
    <tabColor rgb="FF92D050"/>
    <pageSetUpPr fitToPage="1"/>
  </sheetPr>
  <dimension ref="A1:I32"/>
  <sheetViews>
    <sheetView showGridLines="0" zoomScaleNormal="100" zoomScaleSheetLayoutView="100" workbookViewId="0">
      <selection activeCell="L4" sqref="L4"/>
    </sheetView>
  </sheetViews>
  <sheetFormatPr baseColWidth="10" defaultColWidth="11.42578125" defaultRowHeight="12.75"/>
  <cols>
    <col min="1" max="1" width="19.42578125" style="27" customWidth="1"/>
    <col min="2" max="2" width="69.7109375" style="27" customWidth="1"/>
    <col min="3" max="7" width="18.85546875" style="27" customWidth="1"/>
    <col min="8" max="8" width="18.85546875" style="27" hidden="1" customWidth="1"/>
    <col min="9" max="9" width="18.85546875" style="27" customWidth="1"/>
    <col min="10" max="16384" width="11.42578125" style="27"/>
  </cols>
  <sheetData>
    <row r="1" spans="1:9" ht="60" customHeight="1" thickBot="1">
      <c r="C1" s="384"/>
    </row>
    <row r="2" spans="1:9" ht="21.75" thickBot="1">
      <c r="A2" s="461" t="s">
        <v>235</v>
      </c>
      <c r="B2" s="462"/>
      <c r="C2" s="462"/>
      <c r="D2" s="462"/>
      <c r="E2" s="462"/>
      <c r="F2" s="462"/>
      <c r="G2" s="462"/>
      <c r="H2" s="462"/>
      <c r="I2" s="463"/>
    </row>
    <row r="3" spans="1:9" ht="16.5" thickBot="1">
      <c r="A3" s="438" t="s">
        <v>1</v>
      </c>
      <c r="B3" s="439"/>
      <c r="C3" s="439"/>
      <c r="D3" s="439"/>
      <c r="E3" s="439"/>
      <c r="F3" s="439"/>
      <c r="G3" s="439"/>
      <c r="H3" s="355"/>
      <c r="I3" s="55" t="s">
        <v>2</v>
      </c>
    </row>
    <row r="4" spans="1:9" ht="21.75" thickBot="1">
      <c r="A4" s="464" t="s">
        <v>75</v>
      </c>
      <c r="B4" s="465"/>
      <c r="C4" s="465"/>
      <c r="D4" s="465"/>
      <c r="E4" s="465"/>
      <c r="F4" s="465"/>
      <c r="G4" s="465"/>
      <c r="H4" s="375"/>
      <c r="I4" s="165">
        <f>'5. Anexo inversiones'!Q4</f>
        <v>2026</v>
      </c>
    </row>
    <row r="5" spans="1:9" ht="15.75" thickBot="1">
      <c r="A5" s="54" t="s">
        <v>222</v>
      </c>
      <c r="B5" s="466" t="s">
        <v>223</v>
      </c>
      <c r="C5" s="466"/>
      <c r="D5" s="466"/>
      <c r="E5" s="466"/>
      <c r="F5" s="168"/>
      <c r="G5" s="54" t="s">
        <v>224</v>
      </c>
      <c r="H5" s="354"/>
      <c r="I5" s="56"/>
    </row>
    <row r="6" spans="1:9" ht="21">
      <c r="A6" s="467" t="s">
        <v>226</v>
      </c>
      <c r="B6" s="468"/>
      <c r="C6" s="468"/>
      <c r="D6" s="468"/>
      <c r="E6" s="468"/>
      <c r="F6" s="468"/>
      <c r="G6" s="468"/>
      <c r="H6" s="468"/>
      <c r="I6" s="469"/>
    </row>
    <row r="7" spans="1:9" ht="19.5" thickBot="1">
      <c r="A7" s="457" t="str">
        <f>"INVERSIÓN A REALIZAR EN "&amp;I4&amp;" Y SU FINANCIACIÓN"</f>
        <v>INVERSIÓN A REALIZAR EN 2026 Y SU FINANCIACIÓN</v>
      </c>
      <c r="B7" s="458"/>
      <c r="C7" s="458"/>
      <c r="D7" s="458"/>
      <c r="E7" s="458"/>
      <c r="F7" s="458"/>
      <c r="G7" s="458"/>
      <c r="H7" s="459"/>
      <c r="I7" s="460"/>
    </row>
    <row r="8" spans="1:9">
      <c r="A8" s="477" t="s">
        <v>236</v>
      </c>
      <c r="B8" s="479" t="s">
        <v>237</v>
      </c>
      <c r="C8" s="481" t="s">
        <v>238</v>
      </c>
      <c r="D8" s="483" t="s">
        <v>239</v>
      </c>
      <c r="E8" s="483"/>
      <c r="F8" s="483"/>
      <c r="G8" s="483"/>
      <c r="H8" s="484"/>
      <c r="I8" s="485"/>
    </row>
    <row r="9" spans="1:9">
      <c r="A9" s="478"/>
      <c r="B9" s="480"/>
      <c r="C9" s="482"/>
      <c r="D9" s="486" t="s">
        <v>240</v>
      </c>
      <c r="E9" s="486" t="s">
        <v>241</v>
      </c>
      <c r="F9" s="482" t="s">
        <v>242</v>
      </c>
      <c r="G9" s="482"/>
      <c r="H9" s="487"/>
      <c r="I9" s="488"/>
    </row>
    <row r="10" spans="1:9" ht="38.25">
      <c r="A10" s="478"/>
      <c r="B10" s="480"/>
      <c r="C10" s="482"/>
      <c r="D10" s="486"/>
      <c r="E10" s="486"/>
      <c r="F10" s="167" t="s">
        <v>243</v>
      </c>
      <c r="G10" s="167" t="s">
        <v>244</v>
      </c>
      <c r="H10" s="356" t="s">
        <v>456</v>
      </c>
      <c r="I10" s="280" t="s">
        <v>245</v>
      </c>
    </row>
    <row r="11" spans="1:9">
      <c r="A11" s="376">
        <v>634</v>
      </c>
      <c r="B11" s="338" t="s">
        <v>477</v>
      </c>
      <c r="C11" s="58">
        <v>3598800</v>
      </c>
      <c r="D11" s="59">
        <v>0</v>
      </c>
      <c r="E11" s="14"/>
      <c r="F11" s="60">
        <v>3598800</v>
      </c>
      <c r="G11" s="14"/>
      <c r="H11" s="370"/>
      <c r="I11" s="15"/>
    </row>
    <row r="12" spans="1:9" ht="15" customHeight="1">
      <c r="A12" s="376">
        <v>634</v>
      </c>
      <c r="B12" s="338" t="s">
        <v>478</v>
      </c>
      <c r="C12" s="58">
        <v>6400000</v>
      </c>
      <c r="D12" s="59">
        <v>0</v>
      </c>
      <c r="E12" s="60">
        <v>1000000</v>
      </c>
      <c r="F12" s="60">
        <v>5400000</v>
      </c>
      <c r="G12" s="14"/>
      <c r="H12" s="370"/>
      <c r="I12" s="15"/>
    </row>
    <row r="13" spans="1:9" ht="15" customHeight="1">
      <c r="A13" s="376" t="s">
        <v>471</v>
      </c>
      <c r="B13" s="338" t="s">
        <v>467</v>
      </c>
      <c r="C13" s="58">
        <v>2000000</v>
      </c>
      <c r="D13" s="59">
        <v>0</v>
      </c>
      <c r="E13" s="14"/>
      <c r="F13" s="60"/>
      <c r="G13" s="14"/>
      <c r="H13" s="14"/>
      <c r="I13" s="15">
        <v>2000000</v>
      </c>
    </row>
    <row r="14" spans="1:9" ht="15" customHeight="1">
      <c r="A14" s="376" t="s">
        <v>246</v>
      </c>
      <c r="B14" s="338" t="s">
        <v>466</v>
      </c>
      <c r="C14" s="58">
        <v>1000000</v>
      </c>
      <c r="D14" s="59">
        <v>0</v>
      </c>
      <c r="E14" s="14"/>
      <c r="F14" s="60"/>
      <c r="G14" s="14"/>
      <c r="H14" s="370"/>
      <c r="I14" s="15">
        <v>1000000</v>
      </c>
    </row>
    <row r="15" spans="1:9" ht="15" customHeight="1">
      <c r="A15" s="376">
        <v>633</v>
      </c>
      <c r="B15" s="338" t="s">
        <v>468</v>
      </c>
      <c r="C15" s="58">
        <v>950000</v>
      </c>
      <c r="D15" s="59">
        <v>950000</v>
      </c>
      <c r="E15" s="14"/>
      <c r="F15" s="377"/>
      <c r="G15" s="14"/>
      <c r="H15" s="370"/>
      <c r="I15" s="15"/>
    </row>
    <row r="16" spans="1:9" ht="15" customHeight="1">
      <c r="A16" s="376">
        <v>622</v>
      </c>
      <c r="B16" s="338" t="s">
        <v>486</v>
      </c>
      <c r="C16" s="58">
        <v>1000000</v>
      </c>
      <c r="D16" s="59">
        <v>1000000</v>
      </c>
      <c r="E16" s="14"/>
      <c r="F16" s="377"/>
      <c r="G16" s="14"/>
      <c r="H16" s="370"/>
      <c r="I16" s="15"/>
    </row>
    <row r="17" spans="1:9" ht="15" customHeight="1">
      <c r="A17" s="376">
        <v>633</v>
      </c>
      <c r="B17" s="338" t="s">
        <v>465</v>
      </c>
      <c r="C17" s="58">
        <v>250000</v>
      </c>
      <c r="D17" s="59">
        <v>250000</v>
      </c>
      <c r="E17" s="14"/>
      <c r="F17" s="377"/>
      <c r="G17" s="14"/>
      <c r="H17" s="370"/>
      <c r="I17" s="15"/>
    </row>
    <row r="18" spans="1:9" ht="15" customHeight="1">
      <c r="A18" s="376">
        <v>632</v>
      </c>
      <c r="B18" s="338" t="s">
        <v>461</v>
      </c>
      <c r="C18" s="58">
        <v>127000</v>
      </c>
      <c r="D18" s="59">
        <v>127000</v>
      </c>
      <c r="E18" s="14"/>
      <c r="F18" s="377"/>
      <c r="G18" s="14"/>
      <c r="H18" s="370"/>
      <c r="I18" s="15"/>
    </row>
    <row r="19" spans="1:9" ht="15" customHeight="1">
      <c r="A19" s="376">
        <v>633</v>
      </c>
      <c r="B19" s="338" t="s">
        <v>479</v>
      </c>
      <c r="C19" s="58">
        <v>120000</v>
      </c>
      <c r="D19" s="59">
        <v>120000</v>
      </c>
      <c r="E19" s="14"/>
      <c r="F19" s="377"/>
      <c r="G19" s="14"/>
      <c r="H19" s="370"/>
      <c r="I19" s="15"/>
    </row>
    <row r="20" spans="1:9" ht="15" customHeight="1">
      <c r="A20" s="376">
        <v>641</v>
      </c>
      <c r="B20" s="338" t="s">
        <v>469</v>
      </c>
      <c r="C20" s="58">
        <v>100000</v>
      </c>
      <c r="D20" s="59">
        <v>100000</v>
      </c>
      <c r="E20" s="14"/>
      <c r="F20" s="377"/>
      <c r="G20" s="14"/>
      <c r="H20" s="14"/>
      <c r="I20" s="15"/>
    </row>
    <row r="21" spans="1:9" ht="15" customHeight="1">
      <c r="A21" s="376">
        <v>633</v>
      </c>
      <c r="B21" s="338" t="s">
        <v>460</v>
      </c>
      <c r="C21" s="58">
        <v>100000</v>
      </c>
      <c r="D21" s="59">
        <v>100000</v>
      </c>
      <c r="E21" s="14"/>
      <c r="F21" s="377"/>
      <c r="G21" s="14"/>
      <c r="H21" s="14"/>
      <c r="I21" s="15"/>
    </row>
    <row r="22" spans="1:9" ht="15" customHeight="1">
      <c r="A22" s="376">
        <v>623</v>
      </c>
      <c r="B22" s="338" t="s">
        <v>470</v>
      </c>
      <c r="C22" s="58">
        <v>75000</v>
      </c>
      <c r="D22" s="59">
        <v>75000</v>
      </c>
      <c r="E22" s="14"/>
      <c r="F22" s="377"/>
      <c r="G22" s="14"/>
      <c r="H22" s="14"/>
      <c r="I22" s="15"/>
    </row>
    <row r="23" spans="1:9" ht="15" customHeight="1">
      <c r="A23" s="376" t="s">
        <v>471</v>
      </c>
      <c r="B23" s="338" t="s">
        <v>485</v>
      </c>
      <c r="C23" s="58">
        <v>271769.90000000002</v>
      </c>
      <c r="D23" s="59">
        <v>271769.90000000002</v>
      </c>
      <c r="E23" s="14"/>
      <c r="F23" s="377"/>
      <c r="G23" s="14"/>
      <c r="H23" s="14"/>
      <c r="I23" s="15"/>
    </row>
    <row r="24" spans="1:9" ht="15" customHeight="1">
      <c r="A24" s="376">
        <v>636</v>
      </c>
      <c r="B24" s="338" t="s">
        <v>459</v>
      </c>
      <c r="C24" s="58">
        <v>48000</v>
      </c>
      <c r="D24" s="59">
        <v>48000</v>
      </c>
      <c r="E24" s="14"/>
      <c r="F24" s="377"/>
      <c r="G24" s="14"/>
      <c r="H24" s="14"/>
      <c r="I24" s="15"/>
    </row>
    <row r="25" spans="1:9" ht="15" customHeight="1">
      <c r="A25" s="376">
        <v>636</v>
      </c>
      <c r="B25" s="338" t="s">
        <v>462</v>
      </c>
      <c r="C25" s="58">
        <v>25000</v>
      </c>
      <c r="D25" s="59">
        <v>25000</v>
      </c>
      <c r="E25" s="14"/>
      <c r="F25" s="377"/>
      <c r="G25" s="14"/>
      <c r="H25" s="14"/>
      <c r="I25" s="15"/>
    </row>
    <row r="26" spans="1:9" ht="15" customHeight="1">
      <c r="A26" s="376">
        <v>641</v>
      </c>
      <c r="B26" s="338" t="s">
        <v>480</v>
      </c>
      <c r="C26" s="58">
        <v>145000</v>
      </c>
      <c r="D26" s="59">
        <v>145000</v>
      </c>
      <c r="E26" s="14"/>
      <c r="F26" s="377"/>
      <c r="G26" s="14"/>
      <c r="H26" s="14"/>
      <c r="I26" s="15"/>
    </row>
    <row r="27" spans="1:9" ht="15" customHeight="1">
      <c r="A27" s="376">
        <v>633</v>
      </c>
      <c r="B27" s="338" t="s">
        <v>481</v>
      </c>
      <c r="C27" s="58">
        <v>27000</v>
      </c>
      <c r="D27" s="59">
        <v>27000</v>
      </c>
      <c r="E27" s="14"/>
      <c r="F27" s="377"/>
      <c r="G27" s="14"/>
      <c r="H27" s="14"/>
      <c r="I27" s="15"/>
    </row>
    <row r="28" spans="1:9" ht="15">
      <c r="A28" s="57"/>
      <c r="B28" s="272" t="s">
        <v>70</v>
      </c>
      <c r="C28" s="66">
        <f t="shared" ref="C28:I28" si="0">+SUM(C11:C27)</f>
        <v>16237569.9</v>
      </c>
      <c r="D28" s="66">
        <f t="shared" si="0"/>
        <v>3238769.9</v>
      </c>
      <c r="E28" s="66">
        <f t="shared" si="0"/>
        <v>1000000</v>
      </c>
      <c r="F28" s="372">
        <f t="shared" si="0"/>
        <v>8998800</v>
      </c>
      <c r="G28" s="66">
        <f t="shared" si="0"/>
        <v>0</v>
      </c>
      <c r="H28" s="66">
        <f t="shared" si="0"/>
        <v>0</v>
      </c>
      <c r="I28" s="66">
        <f t="shared" si="0"/>
        <v>3000000</v>
      </c>
    </row>
    <row r="29" spans="1:9" ht="15.75" thickBot="1">
      <c r="A29" s="281"/>
      <c r="B29" s="282"/>
      <c r="C29" s="282"/>
      <c r="D29" s="282"/>
      <c r="E29" s="282"/>
      <c r="F29" s="282"/>
      <c r="G29" s="282"/>
      <c r="H29" s="282"/>
      <c r="I29" s="283"/>
    </row>
    <row r="30" spans="1:9">
      <c r="A30" s="470" t="s">
        <v>482</v>
      </c>
      <c r="B30" s="471"/>
      <c r="C30" s="471"/>
      <c r="D30" s="471"/>
      <c r="E30" s="471"/>
      <c r="F30" s="471"/>
      <c r="G30" s="471"/>
      <c r="H30" s="471"/>
      <c r="I30" s="472"/>
    </row>
    <row r="31" spans="1:9">
      <c r="A31" s="473"/>
      <c r="B31" s="471"/>
      <c r="C31" s="471"/>
      <c r="D31" s="471"/>
      <c r="E31" s="471"/>
      <c r="F31" s="471"/>
      <c r="G31" s="471"/>
      <c r="H31" s="471"/>
      <c r="I31" s="472"/>
    </row>
    <row r="32" spans="1:9" ht="13.5" thickBot="1">
      <c r="A32" s="474"/>
      <c r="B32" s="475"/>
      <c r="C32" s="475"/>
      <c r="D32" s="475"/>
      <c r="E32" s="475"/>
      <c r="F32" s="475"/>
      <c r="G32" s="475"/>
      <c r="H32" s="475"/>
      <c r="I32" s="476"/>
    </row>
  </sheetData>
  <mergeCells count="14">
    <mergeCell ref="A30:I32"/>
    <mergeCell ref="A8:A10"/>
    <mergeCell ref="B8:B10"/>
    <mergeCell ref="C8:C10"/>
    <mergeCell ref="D8:I8"/>
    <mergeCell ref="D9:D10"/>
    <mergeCell ref="E9:E10"/>
    <mergeCell ref="F9:I9"/>
    <mergeCell ref="A7:I7"/>
    <mergeCell ref="A2:I2"/>
    <mergeCell ref="A3:G3"/>
    <mergeCell ref="A4:G4"/>
    <mergeCell ref="B5:E5"/>
    <mergeCell ref="A6:I6"/>
  </mergeCells>
  <pageMargins left="0.70866141732283472" right="0.70866141732283472" top="0.74803149606299213" bottom="0.74803149606299213" header="0.31496062992125984" footer="0.31496062992125984"/>
  <pageSetup paperSize="9" scale="43" orientation="portrait"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C89"/>
  <sheetViews>
    <sheetView topLeftCell="A55" zoomScaleNormal="100" workbookViewId="0">
      <selection activeCell="H25" sqref="H25"/>
    </sheetView>
  </sheetViews>
  <sheetFormatPr baseColWidth="10" defaultColWidth="11.42578125" defaultRowHeight="12.75"/>
  <cols>
    <col min="1" max="1" width="83.85546875" style="27" customWidth="1"/>
    <col min="2" max="3" width="18.42578125" style="27" customWidth="1"/>
    <col min="4" max="4" width="6" style="27" customWidth="1"/>
    <col min="5" max="16384" width="11.42578125" style="27"/>
  </cols>
  <sheetData>
    <row r="1" spans="1:3" ht="60" customHeight="1">
      <c r="B1" s="384"/>
    </row>
    <row r="2" spans="1:3" ht="21">
      <c r="A2" s="490" t="s">
        <v>248</v>
      </c>
      <c r="B2" s="490"/>
      <c r="C2" s="490"/>
    </row>
    <row r="3" spans="1:3" ht="15.75">
      <c r="A3" s="491" t="s">
        <v>1</v>
      </c>
      <c r="B3" s="491"/>
      <c r="C3" s="310" t="s">
        <v>2</v>
      </c>
    </row>
    <row r="4" spans="1:3" ht="21">
      <c r="A4" s="492" t="s">
        <v>3</v>
      </c>
      <c r="B4" s="492"/>
      <c r="C4" s="311">
        <f>'1.-2. Balance Ajustado'!C4</f>
        <v>2026</v>
      </c>
    </row>
    <row r="5" spans="1:3" ht="15">
      <c r="A5" s="493" t="s">
        <v>4</v>
      </c>
      <c r="B5" s="493"/>
      <c r="C5" s="493"/>
    </row>
    <row r="6" spans="1:3" ht="15">
      <c r="A6" s="493" t="s">
        <v>5</v>
      </c>
      <c r="B6" s="493"/>
      <c r="C6" s="493"/>
    </row>
    <row r="7" spans="1:3" ht="21">
      <c r="A7" s="494" t="s">
        <v>226</v>
      </c>
      <c r="B7" s="494"/>
      <c r="C7" s="494"/>
    </row>
    <row r="8" spans="1:3" ht="18.75">
      <c r="A8" s="495" t="s">
        <v>249</v>
      </c>
      <c r="B8" s="495"/>
      <c r="C8" s="495"/>
    </row>
    <row r="9" spans="1:3">
      <c r="A9" s="496" t="s">
        <v>250</v>
      </c>
      <c r="B9" s="454" t="s">
        <v>251</v>
      </c>
      <c r="C9" s="454"/>
    </row>
    <row r="10" spans="1:3" ht="15.75">
      <c r="A10" s="496"/>
      <c r="B10" s="284">
        <f>'1.-2. Balance Ajustado'!B10</f>
        <v>2026</v>
      </c>
      <c r="C10" s="284" t="str">
        <f>'1.-2. Balance Ajustado'!C10</f>
        <v>2025 (estimado)</v>
      </c>
    </row>
    <row r="11" spans="1:3">
      <c r="A11" s="285" t="s">
        <v>252</v>
      </c>
      <c r="B11" s="286">
        <v>53055396.910242632</v>
      </c>
      <c r="C11" s="286">
        <v>56048108.919331737</v>
      </c>
    </row>
    <row r="12" spans="1:3">
      <c r="A12" s="287" t="s">
        <v>253</v>
      </c>
      <c r="B12" s="288">
        <v>51868421.295252353</v>
      </c>
      <c r="C12" s="288">
        <v>55293014.59072648</v>
      </c>
    </row>
    <row r="13" spans="1:3">
      <c r="A13" s="289" t="s">
        <v>254</v>
      </c>
      <c r="B13" s="290">
        <v>0.97762761784633589</v>
      </c>
      <c r="C13" s="290">
        <v>0.98652774655266173</v>
      </c>
    </row>
    <row r="14" spans="1:3">
      <c r="A14" s="287" t="s">
        <v>255</v>
      </c>
      <c r="B14" s="288">
        <v>1186975.6149902823</v>
      </c>
      <c r="C14" s="288">
        <v>755094.32860525732</v>
      </c>
    </row>
    <row r="15" spans="1:3">
      <c r="A15" s="289" t="s">
        <v>256</v>
      </c>
      <c r="B15" s="290">
        <v>2.2372382153664189E-2</v>
      </c>
      <c r="C15" s="290">
        <v>1.347225344733826E-2</v>
      </c>
    </row>
    <row r="16" spans="1:3">
      <c r="A16" s="285" t="s">
        <v>257</v>
      </c>
      <c r="B16" s="286">
        <v>24752518.696615729</v>
      </c>
      <c r="C16" s="286">
        <v>6821920.7000918016</v>
      </c>
    </row>
    <row r="17" spans="1:3">
      <c r="A17" s="285" t="s">
        <v>258</v>
      </c>
      <c r="B17" s="286">
        <v>12514916.933450677</v>
      </c>
      <c r="C17" s="286">
        <v>11931874.007274469</v>
      </c>
    </row>
    <row r="18" spans="1:3">
      <c r="A18" s="287" t="s">
        <v>259</v>
      </c>
      <c r="B18" s="330">
        <v>11459968.058844475</v>
      </c>
      <c r="C18" s="330">
        <v>10926072.920231497</v>
      </c>
    </row>
    <row r="19" spans="1:3">
      <c r="A19" s="287" t="s">
        <v>260</v>
      </c>
      <c r="B19" s="330">
        <v>1054948.8746062012</v>
      </c>
      <c r="C19" s="330">
        <v>1005801.0870429716</v>
      </c>
    </row>
    <row r="20" spans="1:3">
      <c r="A20" s="285" t="s">
        <v>261</v>
      </c>
      <c r="B20" s="291">
        <v>0.46654101445120133</v>
      </c>
      <c r="C20" s="291">
        <v>0.12171544823948253</v>
      </c>
    </row>
    <row r="21" spans="1:3">
      <c r="A21" s="285" t="s">
        <v>262</v>
      </c>
      <c r="B21" s="286">
        <v>43564088.766615734</v>
      </c>
      <c r="C21" s="286">
        <v>40582397.450091802</v>
      </c>
    </row>
    <row r="22" spans="1:3">
      <c r="A22" s="285" t="s">
        <v>263</v>
      </c>
      <c r="B22" s="291">
        <v>0.82110569901712394</v>
      </c>
      <c r="C22" s="291">
        <v>0.72406363448409572</v>
      </c>
    </row>
    <row r="23" spans="1:3">
      <c r="A23" s="285" t="s">
        <v>264</v>
      </c>
      <c r="B23" s="291">
        <v>4.2393726776110476</v>
      </c>
      <c r="C23" s="291">
        <v>4.6973433414701713</v>
      </c>
    </row>
    <row r="24" spans="1:3">
      <c r="A24" s="292" t="s">
        <v>265</v>
      </c>
      <c r="B24" s="16">
        <v>4.6296286898719581</v>
      </c>
      <c r="C24" s="16">
        <v>5.1297579037340171</v>
      </c>
    </row>
    <row r="25" spans="1:3">
      <c r="A25" s="287"/>
      <c r="B25" s="16"/>
      <c r="C25" s="16"/>
    </row>
    <row r="26" spans="1:3">
      <c r="A26" s="285" t="s">
        <v>266</v>
      </c>
      <c r="B26" s="286">
        <v>-68337503.212667897</v>
      </c>
      <c r="C26" s="286">
        <v>-64448526.437429383</v>
      </c>
    </row>
    <row r="27" spans="1:3">
      <c r="A27" s="287" t="s">
        <v>267</v>
      </c>
      <c r="B27" s="293">
        <v>-65937495.239824682</v>
      </c>
      <c r="C27" s="293">
        <v>-62418212.50115367</v>
      </c>
    </row>
    <row r="28" spans="1:3">
      <c r="A28" s="287" t="s">
        <v>268</v>
      </c>
      <c r="B28" s="293">
        <v>-2400007.9728432102</v>
      </c>
      <c r="C28" s="293">
        <v>-2030313.9362757104</v>
      </c>
    </row>
    <row r="29" spans="1:3">
      <c r="A29" s="285" t="s">
        <v>269</v>
      </c>
      <c r="B29" s="291">
        <v>-5.4604839629427353</v>
      </c>
      <c r="C29" s="291">
        <v>-5.4013750395065561</v>
      </c>
    </row>
    <row r="30" spans="1:3">
      <c r="A30" s="287" t="s">
        <v>270</v>
      </c>
      <c r="B30" s="16">
        <v>-5.0001907430880728</v>
      </c>
      <c r="C30" s="16">
        <v>-4.9460644250171368</v>
      </c>
    </row>
    <row r="31" spans="1:3">
      <c r="A31" s="287" t="s">
        <v>271</v>
      </c>
      <c r="B31" s="16">
        <v>-0.46029321985466232</v>
      </c>
      <c r="C31" s="16">
        <v>-0.45531061448941929</v>
      </c>
    </row>
    <row r="32" spans="1:3">
      <c r="A32" s="285" t="s">
        <v>272</v>
      </c>
      <c r="B32" s="291">
        <v>-1.2880405612322348</v>
      </c>
      <c r="C32" s="291">
        <v>-1.1498786967137125</v>
      </c>
    </row>
    <row r="33" spans="1:3">
      <c r="A33" s="285" t="s">
        <v>273</v>
      </c>
      <c r="B33" s="291">
        <v>-5.2687121768729197</v>
      </c>
      <c r="C33" s="291">
        <v>-5.2312161914464861</v>
      </c>
    </row>
    <row r="34" spans="1:3">
      <c r="A34" s="287" t="s">
        <v>274</v>
      </c>
      <c r="B34" s="16">
        <v>-4.8245844202787307</v>
      </c>
      <c r="C34" s="16">
        <v>-4.7902491707835226</v>
      </c>
    </row>
    <row r="35" spans="1:3">
      <c r="A35" s="287" t="s">
        <v>275</v>
      </c>
      <c r="B35" s="16">
        <v>-0.4441277565941889</v>
      </c>
      <c r="C35" s="16">
        <v>-0.44096702066296284</v>
      </c>
    </row>
    <row r="36" spans="1:3">
      <c r="A36" s="285" t="s">
        <v>276</v>
      </c>
      <c r="B36" s="291">
        <v>-1.2428046736013596</v>
      </c>
      <c r="C36" s="291">
        <v>-1.1136542107244014</v>
      </c>
    </row>
    <row r="37" spans="1:3">
      <c r="A37" s="285" t="s">
        <v>277</v>
      </c>
      <c r="B37" s="294">
        <v>-0.19177178606981515</v>
      </c>
      <c r="C37" s="294">
        <v>-0.17015884806006962</v>
      </c>
    </row>
    <row r="38" spans="1:3">
      <c r="A38" s="287" t="s">
        <v>278</v>
      </c>
      <c r="B38" s="295">
        <v>-0.1756063228093418</v>
      </c>
      <c r="C38" s="295">
        <v>-0.1558152542336132</v>
      </c>
    </row>
    <row r="39" spans="1:3">
      <c r="A39" s="287" t="s">
        <v>279</v>
      </c>
      <c r="B39" s="295">
        <v>-1.6165463260473346E-2</v>
      </c>
      <c r="C39" s="295">
        <v>-1.4343593826456415E-2</v>
      </c>
    </row>
    <row r="40" spans="1:3">
      <c r="A40" s="285" t="s">
        <v>280</v>
      </c>
      <c r="B40" s="294">
        <v>-4.5235887630875035E-2</v>
      </c>
      <c r="C40" s="294">
        <v>-3.6224485989311016E-2</v>
      </c>
    </row>
    <row r="41" spans="1:3">
      <c r="A41" s="285" t="s">
        <v>281</v>
      </c>
      <c r="B41" s="286">
        <v>47</v>
      </c>
      <c r="C41" s="286">
        <v>47</v>
      </c>
    </row>
    <row r="42" spans="1:3">
      <c r="A42" s="285" t="s">
        <v>282</v>
      </c>
      <c r="B42" s="286">
        <v>-1453989.4300567638</v>
      </c>
      <c r="C42" s="286">
        <v>-1371245.2433495612</v>
      </c>
    </row>
    <row r="43" spans="1:3">
      <c r="A43" s="287" t="s">
        <v>283</v>
      </c>
      <c r="B43" s="293">
        <v>-1402925.4306345677</v>
      </c>
      <c r="C43" s="293">
        <v>-1328047.0744926312</v>
      </c>
    </row>
    <row r="44" spans="1:3">
      <c r="A44" s="292" t="s">
        <v>284</v>
      </c>
      <c r="B44" s="293">
        <v>-51063.999422195964</v>
      </c>
      <c r="C44" s="293">
        <v>-43198.168856930009</v>
      </c>
    </row>
    <row r="45" spans="1:3">
      <c r="A45" s="289"/>
      <c r="B45" s="16"/>
      <c r="C45" s="16"/>
    </row>
    <row r="46" spans="1:3" ht="26.25" customHeight="1">
      <c r="A46" s="497" t="s">
        <v>285</v>
      </c>
      <c r="B46" s="497"/>
      <c r="C46" s="497"/>
    </row>
    <row r="47" spans="1:3">
      <c r="A47" s="296" t="s">
        <v>286</v>
      </c>
      <c r="B47" s="286">
        <v>-74926463.385881424</v>
      </c>
      <c r="C47" s="286">
        <v>-69274257.722810403</v>
      </c>
    </row>
    <row r="48" spans="1:3">
      <c r="A48" s="297" t="s">
        <v>287</v>
      </c>
      <c r="B48" s="286">
        <v>-74926463.385881424</v>
      </c>
      <c r="C48" s="286">
        <v>-69274257.722810403</v>
      </c>
    </row>
    <row r="49" spans="1:3">
      <c r="A49" s="298" t="s">
        <v>288</v>
      </c>
      <c r="B49" s="288">
        <v>-9183974.4976512976</v>
      </c>
      <c r="C49" s="288">
        <v>-8177417.0838044863</v>
      </c>
    </row>
    <row r="50" spans="1:3">
      <c r="A50" s="298" t="s">
        <v>289</v>
      </c>
      <c r="B50" s="288">
        <v>-45050841.550019592</v>
      </c>
      <c r="C50" s="288">
        <v>-43368781.896471612</v>
      </c>
    </row>
    <row r="51" spans="1:3">
      <c r="A51" s="298" t="s">
        <v>290</v>
      </c>
      <c r="B51" s="288">
        <v>-11702679.192153793</v>
      </c>
      <c r="C51" s="288">
        <v>-10868905.420877567</v>
      </c>
    </row>
    <row r="52" spans="1:3">
      <c r="A52" s="298" t="s">
        <v>291</v>
      </c>
      <c r="B52" s="288">
        <v>-8988968.1460567378</v>
      </c>
      <c r="C52" s="288">
        <v>-6859153.3216567393</v>
      </c>
    </row>
    <row r="53" spans="1:3">
      <c r="A53" s="299" t="s">
        <v>292</v>
      </c>
      <c r="B53" s="288">
        <v>0</v>
      </c>
      <c r="C53" s="288">
        <v>0</v>
      </c>
    </row>
    <row r="54" spans="1:3">
      <c r="A54" s="297" t="s">
        <v>293</v>
      </c>
      <c r="B54" s="286">
        <v>0</v>
      </c>
      <c r="C54" s="286">
        <v>0</v>
      </c>
    </row>
    <row r="55" spans="1:3">
      <c r="A55" s="300"/>
      <c r="B55" s="16"/>
      <c r="C55" s="16"/>
    </row>
    <row r="56" spans="1:3">
      <c r="A56" s="285" t="s">
        <v>294</v>
      </c>
      <c r="B56" s="286">
        <v>76751300.701614842</v>
      </c>
      <c r="C56" s="286">
        <v>70803409.333109081</v>
      </c>
    </row>
    <row r="57" spans="1:3">
      <c r="A57" s="289" t="s">
        <v>295</v>
      </c>
      <c r="B57" s="288">
        <v>76232148.491614848</v>
      </c>
      <c r="C57" s="288">
        <v>70030099.333109081</v>
      </c>
    </row>
    <row r="58" spans="1:3">
      <c r="A58" s="289" t="s">
        <v>296</v>
      </c>
      <c r="B58" s="288">
        <v>519152.21000000008</v>
      </c>
      <c r="C58" s="288">
        <v>773310</v>
      </c>
    </row>
    <row r="59" spans="1:3">
      <c r="A59" s="285" t="s">
        <v>297</v>
      </c>
      <c r="B59" s="291">
        <v>6.1327854679138154</v>
      </c>
      <c r="C59" s="291">
        <v>5.9339722569935436</v>
      </c>
    </row>
    <row r="60" spans="1:3">
      <c r="A60" s="287" t="s">
        <v>298</v>
      </c>
      <c r="B60" s="16">
        <v>5.6158203804121865</v>
      </c>
      <c r="C60" s="16">
        <v>5.4337661918835529</v>
      </c>
    </row>
    <row r="61" spans="1:3">
      <c r="A61" s="287" t="s">
        <v>299</v>
      </c>
      <c r="B61" s="16">
        <v>0.51696508750162873</v>
      </c>
      <c r="C61" s="16">
        <v>0.50020606510999099</v>
      </c>
    </row>
    <row r="62" spans="1:3">
      <c r="A62" s="285" t="s">
        <v>300</v>
      </c>
      <c r="B62" s="291">
        <v>1.446625700142441</v>
      </c>
      <c r="C62" s="291">
        <v>1.2632613427691946</v>
      </c>
    </row>
    <row r="63" spans="1:3">
      <c r="A63" s="285" t="s">
        <v>301</v>
      </c>
      <c r="B63" s="291">
        <v>6.0913027946559239</v>
      </c>
      <c r="C63" s="291">
        <v>5.8691618173653231</v>
      </c>
    </row>
    <row r="64" spans="1:3">
      <c r="A64" s="287" t="s">
        <v>302</v>
      </c>
      <c r="B64" s="16">
        <v>5.5778345021951079</v>
      </c>
      <c r="C64" s="16">
        <v>5.3744189687282899</v>
      </c>
    </row>
    <row r="65" spans="1:3">
      <c r="A65" s="287" t="s">
        <v>303</v>
      </c>
      <c r="B65" s="16">
        <v>0.51346829246081638</v>
      </c>
      <c r="C65" s="16">
        <v>0.49474284863703333</v>
      </c>
    </row>
    <row r="66" spans="1:3">
      <c r="A66" s="285" t="s">
        <v>304</v>
      </c>
      <c r="B66" s="291">
        <v>1.4368406030508429</v>
      </c>
      <c r="C66" s="291">
        <v>1.2494640886796231</v>
      </c>
    </row>
    <row r="67" spans="1:3">
      <c r="A67" s="285" t="s">
        <v>305</v>
      </c>
      <c r="B67" s="301">
        <v>4.1482673257892476E-2</v>
      </c>
      <c r="C67" s="301">
        <v>6.4810439628220889E-2</v>
      </c>
    </row>
    <row r="68" spans="1:3">
      <c r="A68" s="287" t="s">
        <v>306</v>
      </c>
      <c r="B68" s="302">
        <v>3.7985878217079994E-2</v>
      </c>
      <c r="C68" s="302">
        <v>5.9347223155263203E-2</v>
      </c>
    </row>
    <row r="69" spans="1:3">
      <c r="A69" s="287" t="s">
        <v>307</v>
      </c>
      <c r="B69" s="302">
        <v>3.4967950408124776E-3</v>
      </c>
      <c r="C69" s="302">
        <v>5.4632164729576807E-3</v>
      </c>
    </row>
    <row r="70" spans="1:3">
      <c r="A70" s="285" t="s">
        <v>308</v>
      </c>
      <c r="B70" s="301">
        <v>9.7850970915981383E-3</v>
      </c>
      <c r="C70" s="301">
        <v>1.3797254089571524E-2</v>
      </c>
    </row>
    <row r="71" spans="1:3">
      <c r="A71" s="285" t="s">
        <v>309</v>
      </c>
      <c r="B71" s="286">
        <v>1633006.3979066988</v>
      </c>
      <c r="C71" s="286">
        <v>1506455.5177257252</v>
      </c>
    </row>
    <row r="72" spans="1:3">
      <c r="A72" s="287" t="s">
        <v>310</v>
      </c>
      <c r="B72" s="293">
        <v>1621960.6062045712</v>
      </c>
      <c r="C72" s="293">
        <v>1490002.113470406</v>
      </c>
    </row>
    <row r="73" spans="1:3">
      <c r="A73" s="292" t="s">
        <v>311</v>
      </c>
      <c r="B73" s="16">
        <v>11045.791702127661</v>
      </c>
      <c r="C73" s="16">
        <v>16453.40425531915</v>
      </c>
    </row>
    <row r="74" spans="1:3">
      <c r="A74" s="289"/>
      <c r="B74" s="16"/>
      <c r="C74" s="16"/>
    </row>
    <row r="75" spans="1:3" ht="18">
      <c r="A75" s="303" t="s">
        <v>312</v>
      </c>
      <c r="B75" s="178">
        <f>+B10</f>
        <v>2026</v>
      </c>
      <c r="C75" s="178" t="str">
        <f>+C10</f>
        <v>2025 (estimado)</v>
      </c>
    </row>
    <row r="76" spans="1:3">
      <c r="A76" s="304" t="s">
        <v>313</v>
      </c>
      <c r="B76" s="14">
        <v>25744215.386615731</v>
      </c>
      <c r="C76" s="14">
        <v>8082512.2100918023</v>
      </c>
    </row>
    <row r="77" spans="1:3">
      <c r="A77" s="304" t="s">
        <v>492</v>
      </c>
      <c r="B77" s="14">
        <v>18811570.07</v>
      </c>
      <c r="C77" s="14">
        <v>33760476.75</v>
      </c>
    </row>
    <row r="78" spans="1:3">
      <c r="A78" s="304" t="s">
        <v>314</v>
      </c>
      <c r="B78" s="14">
        <v>28472355</v>
      </c>
      <c r="C78" s="14">
        <v>25577355</v>
      </c>
    </row>
    <row r="79" spans="1:3">
      <c r="A79" s="304" t="s">
        <v>315</v>
      </c>
      <c r="B79" s="14">
        <v>3723160.2449991042</v>
      </c>
      <c r="C79" s="14">
        <v>3383065.3730172832</v>
      </c>
    </row>
    <row r="80" spans="1:3">
      <c r="A80" s="305" t="s">
        <v>70</v>
      </c>
      <c r="B80" s="5">
        <v>76751300.701614842</v>
      </c>
      <c r="C80" s="5">
        <v>70803409.333109081</v>
      </c>
    </row>
    <row r="81" spans="1:3">
      <c r="A81" s="498"/>
      <c r="B81" s="498"/>
      <c r="C81" s="498"/>
    </row>
    <row r="82" spans="1:3" ht="15.75">
      <c r="A82" s="306" t="s">
        <v>316</v>
      </c>
      <c r="B82" s="307">
        <v>76751300.701614842</v>
      </c>
      <c r="C82" s="307">
        <v>70803409.333109081</v>
      </c>
    </row>
    <row r="83" spans="1:3">
      <c r="A83" s="308" t="s">
        <v>317</v>
      </c>
      <c r="B83" s="288">
        <v>8988968.1460567378</v>
      </c>
      <c r="C83" s="288">
        <v>6859153.3216567393</v>
      </c>
    </row>
    <row r="84" spans="1:3">
      <c r="A84" s="308" t="s">
        <v>318</v>
      </c>
      <c r="B84" s="288">
        <v>0</v>
      </c>
      <c r="C84" s="288">
        <v>0</v>
      </c>
    </row>
    <row r="85" spans="1:3">
      <c r="A85" s="309" t="s">
        <v>319</v>
      </c>
      <c r="B85" s="288">
        <v>0</v>
      </c>
      <c r="C85" s="288">
        <v>0</v>
      </c>
    </row>
    <row r="86" spans="1:3" ht="15.75">
      <c r="A86" s="306" t="s">
        <v>320</v>
      </c>
      <c r="B86" s="307">
        <v>85740268.847671583</v>
      </c>
      <c r="C86" s="307">
        <v>77662562.654765815</v>
      </c>
    </row>
    <row r="87" spans="1:3">
      <c r="A87" s="489"/>
      <c r="B87" s="489"/>
      <c r="C87" s="489"/>
    </row>
    <row r="88" spans="1:3">
      <c r="A88" s="489"/>
      <c r="B88" s="489"/>
      <c r="C88" s="489"/>
    </row>
    <row r="89" spans="1:3">
      <c r="A89" s="489"/>
      <c r="B89" s="489"/>
      <c r="C89" s="489"/>
    </row>
  </sheetData>
  <mergeCells count="12">
    <mergeCell ref="A87:C89"/>
    <mergeCell ref="A2:C2"/>
    <mergeCell ref="A3:B3"/>
    <mergeCell ref="A4:B4"/>
    <mergeCell ref="A5:C5"/>
    <mergeCell ref="A6:C6"/>
    <mergeCell ref="A7:C7"/>
    <mergeCell ref="A8:C8"/>
    <mergeCell ref="A9:A10"/>
    <mergeCell ref="B9:C9"/>
    <mergeCell ref="A46:C46"/>
    <mergeCell ref="A81:C81"/>
  </mergeCells>
  <pageMargins left="0.7" right="0.7" top="0.75" bottom="0.75" header="0.3" footer="0.3"/>
  <pageSetup paperSize="9" scale="72" orientation="portrait" r:id="rId1"/>
  <rowBreaks count="1" manualBreakCount="1">
    <brk id="44" max="2" man="1"/>
  </rowBreaks>
  <colBreaks count="1" manualBreakCount="1">
    <brk id="3" max="1048575" man="1"/>
  </colBreaks>
  <drawing r:id="rId2"/>
</worksheet>
</file>

<file path=xl/worksheets/sheet7.xml><?xml version="1.0" encoding="utf-8"?>
<worksheet xmlns="http://schemas.openxmlformats.org/spreadsheetml/2006/main" xmlns:r="http://schemas.openxmlformats.org/officeDocument/2006/relationships">
  <sheetPr>
    <tabColor rgb="FF92D050"/>
    <pageSetUpPr fitToPage="1"/>
  </sheetPr>
  <dimension ref="A1:H23"/>
  <sheetViews>
    <sheetView topLeftCell="B1" zoomScaleNormal="100" zoomScaleSheetLayoutView="100" workbookViewId="0">
      <selection activeCell="M10" sqref="M10"/>
    </sheetView>
  </sheetViews>
  <sheetFormatPr baseColWidth="10" defaultColWidth="11.42578125" defaultRowHeight="12.75"/>
  <cols>
    <col min="1" max="1" width="15.28515625" style="27" hidden="1" customWidth="1"/>
    <col min="2" max="2" width="64.42578125" style="27" customWidth="1"/>
    <col min="3" max="4" width="21.42578125" style="27" customWidth="1"/>
    <col min="5" max="7" width="18.140625" style="27" customWidth="1"/>
    <col min="8" max="8" width="11.140625" style="27" customWidth="1"/>
    <col min="9" max="16384" width="11.42578125" style="27"/>
  </cols>
  <sheetData>
    <row r="1" spans="1:8" ht="60" customHeight="1">
      <c r="C1" s="384"/>
    </row>
    <row r="2" spans="1:8" ht="21">
      <c r="A2" s="500" t="s">
        <v>321</v>
      </c>
      <c r="B2" s="500"/>
      <c r="C2" s="500"/>
      <c r="D2" s="500"/>
      <c r="E2" s="500"/>
      <c r="F2" s="500"/>
      <c r="G2" s="500"/>
      <c r="H2" s="500"/>
    </row>
    <row r="3" spans="1:8" ht="15.75">
      <c r="A3" s="491" t="s">
        <v>1</v>
      </c>
      <c r="B3" s="491"/>
      <c r="C3" s="491"/>
      <c r="D3" s="491"/>
      <c r="E3" s="491"/>
      <c r="F3" s="491"/>
      <c r="G3" s="491"/>
      <c r="H3" s="310" t="s">
        <v>2</v>
      </c>
    </row>
    <row r="4" spans="1:8" ht="21">
      <c r="A4" s="492" t="s">
        <v>75</v>
      </c>
      <c r="B4" s="492"/>
      <c r="C4" s="492"/>
      <c r="D4" s="492"/>
      <c r="E4" s="492"/>
      <c r="F4" s="492"/>
      <c r="G4" s="492"/>
      <c r="H4" s="311">
        <f>'1.-2. Balance Ajustado'!C4</f>
        <v>2026</v>
      </c>
    </row>
    <row r="5" spans="1:8" ht="15">
      <c r="A5" s="501" t="s">
        <v>4</v>
      </c>
      <c r="B5" s="501"/>
      <c r="C5" s="501"/>
      <c r="D5" s="501"/>
      <c r="E5" s="501"/>
      <c r="F5" s="169" t="s">
        <v>224</v>
      </c>
      <c r="G5" s="169" t="s">
        <v>225</v>
      </c>
      <c r="H5" s="312"/>
    </row>
    <row r="6" spans="1:8" ht="21">
      <c r="A6" s="494" t="s">
        <v>226</v>
      </c>
      <c r="B6" s="494"/>
      <c r="C6" s="494"/>
      <c r="D6" s="494"/>
      <c r="E6" s="494"/>
      <c r="F6" s="494"/>
      <c r="G6" s="494"/>
      <c r="H6" s="494"/>
    </row>
    <row r="7" spans="1:8" ht="18.75">
      <c r="A7" s="499" t="str">
        <f>"ACTIVIDADES A REALIZAR EN "&amp;H4&amp;" Y SU FINANCIACIÓN"</f>
        <v>ACTIVIDADES A REALIZAR EN 2026 Y SU FINANCIACIÓN</v>
      </c>
      <c r="B7" s="499"/>
      <c r="C7" s="499"/>
      <c r="D7" s="499"/>
      <c r="E7" s="499"/>
      <c r="F7" s="499"/>
      <c r="G7" s="499"/>
      <c r="H7" s="499"/>
    </row>
    <row r="8" spans="1:8">
      <c r="A8" s="508" t="s">
        <v>236</v>
      </c>
      <c r="B8" s="480" t="s">
        <v>237</v>
      </c>
      <c r="C8" s="482" t="s">
        <v>322</v>
      </c>
      <c r="D8" s="509" t="s">
        <v>323</v>
      </c>
      <c r="E8" s="509"/>
      <c r="F8" s="509"/>
      <c r="G8" s="509"/>
      <c r="H8" s="509"/>
    </row>
    <row r="9" spans="1:8">
      <c r="A9" s="508"/>
      <c r="B9" s="480"/>
      <c r="C9" s="482"/>
      <c r="D9" s="486" t="s">
        <v>324</v>
      </c>
      <c r="E9" s="486" t="s">
        <v>325</v>
      </c>
      <c r="F9" s="482" t="s">
        <v>242</v>
      </c>
      <c r="G9" s="482"/>
      <c r="H9" s="482"/>
    </row>
    <row r="10" spans="1:8" ht="38.25">
      <c r="A10" s="508"/>
      <c r="B10" s="480"/>
      <c r="C10" s="482"/>
      <c r="D10" s="486"/>
      <c r="E10" s="486"/>
      <c r="F10" s="167" t="s">
        <v>326</v>
      </c>
      <c r="G10" s="383"/>
      <c r="H10" s="166"/>
    </row>
    <row r="11" spans="1:8" ht="15" customHeight="1">
      <c r="A11" s="224"/>
      <c r="B11" s="65" t="s">
        <v>327</v>
      </c>
      <c r="C11" s="66">
        <v>77751300.701614842</v>
      </c>
      <c r="D11" s="66">
        <v>29467375.631614834</v>
      </c>
      <c r="E11" s="66">
        <v>27651735.289999999</v>
      </c>
      <c r="F11" s="66">
        <v>20632189.780000001</v>
      </c>
      <c r="G11" s="59"/>
      <c r="H11" s="59"/>
    </row>
    <row r="12" spans="1:8" ht="15" customHeight="1">
      <c r="A12" s="224"/>
      <c r="B12" s="67" t="s">
        <v>328</v>
      </c>
      <c r="C12" s="58">
        <v>24752518.696615729</v>
      </c>
      <c r="D12" s="14">
        <v>24752518.696615729</v>
      </c>
      <c r="E12" s="14"/>
      <c r="F12" s="14"/>
      <c r="G12" s="59"/>
      <c r="H12" s="59"/>
    </row>
    <row r="13" spans="1:8" ht="15" customHeight="1">
      <c r="A13" s="224"/>
      <c r="B13" s="67" t="s">
        <v>329</v>
      </c>
      <c r="C13" s="58">
        <v>472544.48</v>
      </c>
      <c r="D13" s="14">
        <v>472544.48</v>
      </c>
      <c r="E13" s="14"/>
      <c r="F13" s="14"/>
      <c r="G13" s="59"/>
      <c r="H13" s="59"/>
    </row>
    <row r="14" spans="1:8" ht="15" customHeight="1">
      <c r="A14" s="224"/>
      <c r="B14" s="67" t="s">
        <v>330</v>
      </c>
      <c r="C14" s="58">
        <v>519152.21000000008</v>
      </c>
      <c r="D14" s="14">
        <v>519152.21000000008</v>
      </c>
      <c r="E14" s="14"/>
      <c r="F14" s="14"/>
      <c r="G14" s="59"/>
      <c r="H14" s="59"/>
    </row>
    <row r="15" spans="1:8" ht="15" customHeight="1">
      <c r="A15" s="224"/>
      <c r="B15" s="352" t="s">
        <v>458</v>
      </c>
      <c r="C15" s="353">
        <v>18811570.07</v>
      </c>
      <c r="D15" s="60"/>
      <c r="E15" s="60">
        <v>3828046.5300000003</v>
      </c>
      <c r="F15" s="60">
        <v>14983523.539999999</v>
      </c>
      <c r="G15" s="59"/>
      <c r="H15" s="59"/>
    </row>
    <row r="16" spans="1:8" ht="15" customHeight="1">
      <c r="A16" s="224"/>
      <c r="B16" s="67" t="s">
        <v>457</v>
      </c>
      <c r="C16" s="58">
        <v>28472355</v>
      </c>
      <c r="D16" s="14"/>
      <c r="E16" s="14">
        <v>22823688.759999998</v>
      </c>
      <c r="F16" s="14">
        <v>5648666.2400000002</v>
      </c>
      <c r="G16" s="59"/>
      <c r="H16" s="59"/>
    </row>
    <row r="17" spans="1:8" ht="15" customHeight="1">
      <c r="A17" s="224"/>
      <c r="B17" s="67" t="s">
        <v>71</v>
      </c>
      <c r="C17" s="58">
        <v>1000000</v>
      </c>
      <c r="D17" s="14"/>
      <c r="E17" s="14">
        <v>1000000</v>
      </c>
      <c r="F17" s="14">
        <v>0</v>
      </c>
      <c r="G17" s="59"/>
      <c r="H17" s="59"/>
    </row>
    <row r="18" spans="1:8" ht="15" customHeight="1">
      <c r="A18" s="224">
        <v>723</v>
      </c>
      <c r="B18" s="67" t="s">
        <v>331</v>
      </c>
      <c r="C18" s="58">
        <v>3723160.2449991042</v>
      </c>
      <c r="D18" s="14">
        <v>3723160.2449991042</v>
      </c>
      <c r="E18" s="14"/>
      <c r="F18" s="14"/>
      <c r="G18" s="59"/>
      <c r="H18" s="59"/>
    </row>
    <row r="19" spans="1:8" ht="15">
      <c r="A19" s="313"/>
      <c r="B19" s="313"/>
      <c r="C19" s="313"/>
      <c r="D19" s="313"/>
      <c r="E19" s="313"/>
      <c r="F19" s="313"/>
      <c r="G19" s="313"/>
      <c r="H19" s="313"/>
    </row>
    <row r="20" spans="1:8">
      <c r="A20" s="314" t="s">
        <v>247</v>
      </c>
      <c r="B20" s="315"/>
      <c r="C20" s="315"/>
      <c r="D20" s="315"/>
      <c r="E20" s="315"/>
      <c r="F20" s="315"/>
      <c r="G20" s="315"/>
      <c r="H20" s="316"/>
    </row>
    <row r="21" spans="1:8">
      <c r="A21" s="502" t="s">
        <v>473</v>
      </c>
      <c r="B21" s="503"/>
      <c r="C21" s="503"/>
      <c r="D21" s="503"/>
      <c r="E21" s="503"/>
      <c r="F21" s="503"/>
      <c r="G21" s="503"/>
      <c r="H21" s="504"/>
    </row>
    <row r="22" spans="1:8">
      <c r="A22" s="505"/>
      <c r="B22" s="506"/>
      <c r="C22" s="506"/>
      <c r="D22" s="506"/>
      <c r="E22" s="506"/>
      <c r="F22" s="506"/>
      <c r="G22" s="506"/>
      <c r="H22" s="507"/>
    </row>
    <row r="23" spans="1:8" ht="15">
      <c r="A23" s="62"/>
      <c r="B23" s="62"/>
      <c r="C23" s="62"/>
      <c r="D23" s="62"/>
      <c r="E23" s="62"/>
      <c r="F23" s="62"/>
      <c r="G23" s="62"/>
      <c r="H23" s="62"/>
    </row>
  </sheetData>
  <mergeCells count="14">
    <mergeCell ref="A21:H22"/>
    <mergeCell ref="A8:A10"/>
    <mergeCell ref="B8:B10"/>
    <mergeCell ref="C8:C10"/>
    <mergeCell ref="D8:H8"/>
    <mergeCell ref="D9:D10"/>
    <mergeCell ref="E9:E10"/>
    <mergeCell ref="F9:H9"/>
    <mergeCell ref="A7:H7"/>
    <mergeCell ref="A2:H2"/>
    <mergeCell ref="A3:G3"/>
    <mergeCell ref="A4:G4"/>
    <mergeCell ref="A5:E5"/>
    <mergeCell ref="A6:H6"/>
  </mergeCells>
  <pageMargins left="0.70866141732283472" right="0.70866141732283472" top="0.74803149606299213" bottom="0.74803149606299213" header="0.31496062992125984" footer="0.31496062992125984"/>
  <pageSetup paperSize="9" scale="50" orientation="portrait" r:id="rId1"/>
  <colBreaks count="1" manualBreakCount="1">
    <brk id="8" min="1" max="23" man="1"/>
  </colBreaks>
  <drawing r:id="rId2"/>
</worksheet>
</file>

<file path=xl/worksheets/sheet8.xml><?xml version="1.0" encoding="utf-8"?>
<worksheet xmlns="http://schemas.openxmlformats.org/spreadsheetml/2006/main" xmlns:r="http://schemas.openxmlformats.org/officeDocument/2006/relationships">
  <sheetPr>
    <tabColor rgb="FF92D050"/>
    <pageSetUpPr fitToPage="1"/>
  </sheetPr>
  <dimension ref="A1:J25"/>
  <sheetViews>
    <sheetView showGridLines="0" zoomScaleNormal="100" zoomScaleSheetLayoutView="100" workbookViewId="0">
      <selection activeCell="A20" sqref="A13:I20"/>
    </sheetView>
  </sheetViews>
  <sheetFormatPr baseColWidth="10" defaultColWidth="11.42578125" defaultRowHeight="12.75"/>
  <cols>
    <col min="1" max="10" width="11.42578125" style="27"/>
    <col min="11" max="11" width="14.85546875" style="27" customWidth="1"/>
    <col min="12" max="12" width="10.7109375" style="27" customWidth="1"/>
    <col min="13" max="16384" width="11.42578125" style="27"/>
  </cols>
  <sheetData>
    <row r="1" spans="1:10" ht="60" customHeight="1" thickBot="1"/>
    <row r="2" spans="1:10" ht="21.75" thickBot="1">
      <c r="A2" s="513" t="s">
        <v>332</v>
      </c>
      <c r="B2" s="514"/>
      <c r="C2" s="514"/>
      <c r="D2" s="514"/>
      <c r="E2" s="514"/>
      <c r="F2" s="514"/>
      <c r="G2" s="514"/>
      <c r="H2" s="514"/>
      <c r="I2" s="515"/>
    </row>
    <row r="3" spans="1:10" ht="15.75">
      <c r="A3" s="438" t="s">
        <v>1</v>
      </c>
      <c r="B3" s="439"/>
      <c r="C3" s="439"/>
      <c r="D3" s="439"/>
      <c r="E3" s="439"/>
      <c r="F3" s="439"/>
      <c r="G3" s="439"/>
      <c r="H3" s="439"/>
      <c r="I3" s="55" t="s">
        <v>2</v>
      </c>
    </row>
    <row r="4" spans="1:10" ht="21.75" thickBot="1">
      <c r="A4" s="409" t="s">
        <v>3</v>
      </c>
      <c r="B4" s="410"/>
      <c r="C4" s="410"/>
      <c r="D4" s="410"/>
      <c r="E4" s="410"/>
      <c r="F4" s="410"/>
      <c r="G4" s="410"/>
      <c r="H4" s="410"/>
      <c r="I4" s="165">
        <f>'1.-2. Balance Ajustado'!C4</f>
        <v>2026</v>
      </c>
    </row>
    <row r="5" spans="1:10" ht="15.75" thickBot="1">
      <c r="A5" s="516" t="s">
        <v>4</v>
      </c>
      <c r="B5" s="517"/>
      <c r="C5" s="517"/>
      <c r="D5" s="517"/>
      <c r="E5" s="517"/>
      <c r="F5" s="517"/>
      <c r="G5" s="68" t="s">
        <v>224</v>
      </c>
      <c r="H5" s="69" t="s">
        <v>225</v>
      </c>
      <c r="I5" s="70"/>
    </row>
    <row r="6" spans="1:10" ht="21.75" thickBot="1">
      <c r="A6" s="518" t="s">
        <v>226</v>
      </c>
      <c r="B6" s="519"/>
      <c r="C6" s="519"/>
      <c r="D6" s="519"/>
      <c r="E6" s="519"/>
      <c r="F6" s="519"/>
      <c r="G6" s="519"/>
      <c r="H6" s="519"/>
      <c r="I6" s="520"/>
    </row>
    <row r="7" spans="1:10" ht="15.75" thickBot="1">
      <c r="A7" s="510"/>
      <c r="B7" s="511"/>
      <c r="C7" s="511"/>
      <c r="D7" s="511"/>
      <c r="E7" s="511"/>
      <c r="F7" s="511"/>
      <c r="G7" s="511"/>
      <c r="H7" s="511"/>
      <c r="I7" s="512"/>
    </row>
    <row r="8" spans="1:10" ht="34.5" customHeight="1" thickBot="1">
      <c r="A8" s="524" t="str">
        <f>"MEMORIA EXPLICATIVA DEL PROGRAMA DEL EJERCICIO "&amp;I4&amp;" Y DE LAS PRINCIPALES MODIFICACIONES CON RELACIÓN AL EJERCICIO DE "&amp;I4-1&amp;" (1)"</f>
        <v>MEMORIA EXPLICATIVA DEL PROGRAMA DEL EJERCICIO 2026 Y DE LAS PRINCIPALES MODIFICACIONES CON RELACIÓN AL EJERCICIO DE 2025 (1)</v>
      </c>
      <c r="B8" s="525"/>
      <c r="C8" s="525"/>
      <c r="D8" s="525"/>
      <c r="E8" s="525"/>
      <c r="F8" s="525"/>
      <c r="G8" s="525"/>
      <c r="H8" s="525"/>
      <c r="I8" s="526"/>
    </row>
    <row r="9" spans="1:10">
      <c r="A9" s="527" t="str">
        <f>"De forma resumida tenemos que nuestras actuaciones para el próximo ejercicio serán: (un detalle de cada una de ellas se encuentra en el documento MEMORIA PRESUPUESTO EJERCICIO ECONOMICO "&amp;I4&amp;" que acompaña a estas fichas."</f>
        <v>De forma resumida tenemos que nuestras actuaciones para el próximo ejercicio serán: (un detalle de cada una de ellas se encuentra en el documento MEMORIA PRESUPUESTO EJERCICIO ECONOMICO 2026 que acompaña a estas fichas.</v>
      </c>
      <c r="B9" s="528"/>
      <c r="C9" s="528"/>
      <c r="D9" s="528"/>
      <c r="E9" s="528"/>
      <c r="F9" s="528"/>
      <c r="G9" s="528"/>
      <c r="H9" s="528"/>
      <c r="I9" s="529"/>
    </row>
    <row r="10" spans="1:10" ht="34.5" customHeight="1" thickBot="1">
      <c r="A10" s="530"/>
      <c r="B10" s="531"/>
      <c r="C10" s="531"/>
      <c r="D10" s="531"/>
      <c r="E10" s="531"/>
      <c r="F10" s="531"/>
      <c r="G10" s="531"/>
      <c r="H10" s="531"/>
      <c r="I10" s="532"/>
    </row>
    <row r="11" spans="1:10" ht="3.75" customHeight="1" thickBot="1">
      <c r="A11" s="387"/>
      <c r="B11" s="388"/>
      <c r="C11" s="388"/>
      <c r="D11" s="388"/>
      <c r="E11" s="388"/>
      <c r="F11" s="388"/>
      <c r="G11" s="388"/>
      <c r="H11" s="388"/>
      <c r="I11" s="389"/>
    </row>
    <row r="12" spans="1:10" ht="166.5" customHeight="1">
      <c r="A12" s="533" t="s">
        <v>488</v>
      </c>
      <c r="B12" s="534"/>
      <c r="C12" s="534"/>
      <c r="D12" s="534"/>
      <c r="E12" s="534"/>
      <c r="F12" s="534"/>
      <c r="G12" s="534"/>
      <c r="H12" s="534"/>
      <c r="I12" s="535"/>
      <c r="J12" s="371" t="s">
        <v>463</v>
      </c>
    </row>
    <row r="13" spans="1:10" ht="3.75" customHeight="1">
      <c r="A13" s="390"/>
      <c r="B13" s="391"/>
      <c r="C13" s="391"/>
      <c r="D13" s="391"/>
      <c r="E13" s="391"/>
      <c r="F13" s="391"/>
      <c r="G13" s="391"/>
      <c r="H13" s="391"/>
      <c r="I13" s="392"/>
    </row>
    <row r="14" spans="1:10" ht="59.25" customHeight="1">
      <c r="A14" s="536" t="s">
        <v>487</v>
      </c>
      <c r="B14" s="537"/>
      <c r="C14" s="537"/>
      <c r="D14" s="537"/>
      <c r="E14" s="537"/>
      <c r="F14" s="537"/>
      <c r="G14" s="537"/>
      <c r="H14" s="537"/>
      <c r="I14" s="538"/>
    </row>
    <row r="15" spans="1:10" ht="3.75" customHeight="1">
      <c r="A15" s="539"/>
      <c r="B15" s="540"/>
      <c r="C15" s="540"/>
      <c r="D15" s="540"/>
      <c r="E15" s="540"/>
      <c r="F15" s="540"/>
      <c r="G15" s="540"/>
      <c r="H15" s="540"/>
      <c r="I15" s="541"/>
    </row>
    <row r="16" spans="1:10" ht="245.25" customHeight="1">
      <c r="A16" s="536" t="s">
        <v>493</v>
      </c>
      <c r="B16" s="537"/>
      <c r="C16" s="537"/>
      <c r="D16" s="537"/>
      <c r="E16" s="537"/>
      <c r="F16" s="537"/>
      <c r="G16" s="537"/>
      <c r="H16" s="537"/>
      <c r="I16" s="538"/>
    </row>
    <row r="17" spans="1:9" ht="3.75" customHeight="1">
      <c r="A17" s="542"/>
      <c r="B17" s="543"/>
      <c r="C17" s="543"/>
      <c r="D17" s="543"/>
      <c r="E17" s="543"/>
      <c r="F17" s="543"/>
      <c r="G17" s="543"/>
      <c r="H17" s="543"/>
      <c r="I17" s="544"/>
    </row>
    <row r="18" spans="1:9" ht="165.75" customHeight="1">
      <c r="A18" s="545" t="s">
        <v>484</v>
      </c>
      <c r="B18" s="546"/>
      <c r="C18" s="546"/>
      <c r="D18" s="546"/>
      <c r="E18" s="546"/>
      <c r="F18" s="546"/>
      <c r="G18" s="546"/>
      <c r="H18" s="546"/>
      <c r="I18" s="547"/>
    </row>
    <row r="19" spans="1:9" ht="3.75" customHeight="1">
      <c r="A19" s="393"/>
      <c r="B19" s="394"/>
      <c r="C19" s="394"/>
      <c r="D19" s="394"/>
      <c r="E19" s="394"/>
      <c r="F19" s="394"/>
      <c r="G19" s="394"/>
      <c r="H19" s="394"/>
      <c r="I19" s="395"/>
    </row>
    <row r="20" spans="1:9" ht="29.25" customHeight="1">
      <c r="A20" s="545" t="s">
        <v>475</v>
      </c>
      <c r="B20" s="546"/>
      <c r="C20" s="546"/>
      <c r="D20" s="546"/>
      <c r="E20" s="546"/>
      <c r="F20" s="546"/>
      <c r="G20" s="546"/>
      <c r="H20" s="546"/>
      <c r="I20" s="547"/>
    </row>
    <row r="21" spans="1:9" ht="3.75" customHeight="1">
      <c r="A21" s="548"/>
      <c r="B21" s="549"/>
      <c r="C21" s="549"/>
      <c r="D21" s="549"/>
      <c r="E21" s="549"/>
      <c r="F21" s="549"/>
      <c r="G21" s="549"/>
      <c r="H21" s="549"/>
      <c r="I21" s="550"/>
    </row>
    <row r="22" spans="1:9" ht="3.75" customHeight="1" thickBot="1">
      <c r="A22" s="551"/>
      <c r="B22" s="552"/>
      <c r="C22" s="552"/>
      <c r="D22" s="552"/>
      <c r="E22" s="552"/>
      <c r="F22" s="552"/>
      <c r="G22" s="552"/>
      <c r="H22" s="552"/>
      <c r="I22" s="553"/>
    </row>
    <row r="23" spans="1:9" ht="30" customHeight="1">
      <c r="A23" s="364"/>
      <c r="B23" s="365"/>
      <c r="C23" s="365"/>
      <c r="D23" s="365"/>
      <c r="E23" s="365"/>
      <c r="F23" s="365"/>
      <c r="G23" s="365"/>
      <c r="H23" s="365"/>
      <c r="I23" s="366"/>
    </row>
    <row r="24" spans="1:9" ht="15.75" thickBot="1">
      <c r="A24" s="367" t="s">
        <v>333</v>
      </c>
      <c r="B24" s="368"/>
      <c r="C24" s="368"/>
      <c r="D24" s="368"/>
      <c r="E24" s="368"/>
      <c r="F24" s="368"/>
      <c r="G24" s="368"/>
      <c r="H24" s="368"/>
      <c r="I24" s="369"/>
    </row>
    <row r="25" spans="1:9" ht="15" thickBot="1">
      <c r="A25" s="521" t="s">
        <v>454</v>
      </c>
      <c r="B25" s="522"/>
      <c r="C25" s="522"/>
      <c r="D25" s="522"/>
      <c r="E25" s="522"/>
      <c r="F25" s="522"/>
      <c r="G25" s="522"/>
      <c r="H25" s="522"/>
      <c r="I25" s="523"/>
    </row>
  </sheetData>
  <mergeCells count="18">
    <mergeCell ref="A25:I25"/>
    <mergeCell ref="A8:I8"/>
    <mergeCell ref="A9:I10"/>
    <mergeCell ref="A12:I12"/>
    <mergeCell ref="A14:I14"/>
    <mergeCell ref="A15:I15"/>
    <mergeCell ref="A16:I16"/>
    <mergeCell ref="A17:I17"/>
    <mergeCell ref="A18:I18"/>
    <mergeCell ref="A20:I20"/>
    <mergeCell ref="A21:I21"/>
    <mergeCell ref="A22:I22"/>
    <mergeCell ref="A7:I7"/>
    <mergeCell ref="A2:I2"/>
    <mergeCell ref="A3:H3"/>
    <mergeCell ref="A4:H4"/>
    <mergeCell ref="A5:F5"/>
    <mergeCell ref="A6:I6"/>
  </mergeCells>
  <pageMargins left="0.70866141732283472" right="0.70866141732283472" top="0.74803149606299213" bottom="0.74803149606299213" header="0.31496062992125984" footer="0.31496062992125984"/>
  <pageSetup paperSize="9" scale="81" orientation="portrait" r:id="rId1"/>
  <rowBreaks count="1" manualBreakCount="1">
    <brk id="22" max="16383" man="1"/>
  </rowBreaks>
  <drawing r:id="rId2"/>
</worksheet>
</file>

<file path=xl/worksheets/sheet9.xml><?xml version="1.0" encoding="utf-8"?>
<worksheet xmlns="http://schemas.openxmlformats.org/spreadsheetml/2006/main" xmlns:r="http://schemas.openxmlformats.org/officeDocument/2006/relationships">
  <sheetPr>
    <tabColor rgb="FF92D050"/>
    <pageSetUpPr fitToPage="1"/>
  </sheetPr>
  <dimension ref="A1:J64"/>
  <sheetViews>
    <sheetView showGridLines="0" zoomScaleNormal="100" zoomScaleSheetLayoutView="100" workbookViewId="0">
      <selection activeCell="H20" sqref="H20"/>
    </sheetView>
  </sheetViews>
  <sheetFormatPr baseColWidth="10" defaultColWidth="11.42578125" defaultRowHeight="15" outlineLevelRow="1"/>
  <cols>
    <col min="1" max="1" width="1.7109375" style="62" customWidth="1"/>
    <col min="2" max="2" width="58.7109375" style="62" customWidth="1"/>
    <col min="3" max="5" width="13.7109375" style="62" customWidth="1"/>
    <col min="6" max="6" width="17.28515625" style="62" customWidth="1"/>
    <col min="7" max="7" width="11.85546875" style="62" customWidth="1"/>
    <col min="8" max="8" width="13.7109375" style="62" customWidth="1"/>
    <col min="9" max="9" width="18.28515625" style="62" customWidth="1"/>
    <col min="10" max="10" width="15.28515625" style="62" bestFit="1" customWidth="1"/>
    <col min="11" max="16384" width="11.42578125" style="62"/>
  </cols>
  <sheetData>
    <row r="1" spans="1:10" ht="60" customHeight="1" thickBot="1">
      <c r="A1" s="317"/>
      <c r="C1" s="384"/>
    </row>
    <row r="2" spans="1:10" ht="21.75" customHeight="1" thickBot="1">
      <c r="A2" s="317"/>
      <c r="B2" s="435" t="s">
        <v>403</v>
      </c>
      <c r="C2" s="436"/>
      <c r="D2" s="436"/>
      <c r="E2" s="436"/>
      <c r="F2" s="436"/>
      <c r="G2" s="436"/>
      <c r="H2" s="436"/>
      <c r="I2" s="436"/>
      <c r="J2" s="437"/>
    </row>
    <row r="3" spans="1:10" ht="19.5" customHeight="1">
      <c r="A3" s="317"/>
      <c r="B3" s="557" t="s">
        <v>1</v>
      </c>
      <c r="C3" s="557"/>
      <c r="D3" s="557"/>
      <c r="E3" s="557"/>
      <c r="F3" s="557"/>
      <c r="G3" s="557"/>
      <c r="H3" s="557"/>
      <c r="I3" s="557"/>
      <c r="J3" s="112" t="s">
        <v>2</v>
      </c>
    </row>
    <row r="4" spans="1:10" ht="21.75" customHeight="1" thickBot="1">
      <c r="A4" s="317"/>
      <c r="B4" s="444" t="s">
        <v>75</v>
      </c>
      <c r="C4" s="444"/>
      <c r="D4" s="444"/>
      <c r="E4" s="444"/>
      <c r="F4" s="444"/>
      <c r="G4" s="444"/>
      <c r="H4" s="444"/>
      <c r="I4" s="444"/>
      <c r="J4" s="3">
        <f>'1.-2. Balance Ajustado'!C4</f>
        <v>2026</v>
      </c>
    </row>
    <row r="5" spans="1:10" ht="24.75" customHeight="1">
      <c r="A5" s="317"/>
      <c r="B5" s="558" t="s">
        <v>4</v>
      </c>
      <c r="C5" s="559"/>
      <c r="D5" s="559"/>
      <c r="E5" s="559"/>
      <c r="F5" s="559"/>
      <c r="G5" s="559"/>
      <c r="H5" s="559"/>
      <c r="I5" s="559"/>
      <c r="J5" s="560"/>
    </row>
    <row r="6" spans="1:10" ht="19.5" customHeight="1" thickBot="1">
      <c r="A6" s="317"/>
      <c r="B6" s="561" t="s">
        <v>5</v>
      </c>
      <c r="C6" s="562"/>
      <c r="D6" s="562"/>
      <c r="E6" s="562"/>
      <c r="F6" s="562"/>
      <c r="G6" s="562"/>
      <c r="H6" s="562"/>
      <c r="I6" s="562"/>
      <c r="J6" s="563"/>
    </row>
    <row r="7" spans="1:10" ht="22.5" customHeight="1">
      <c r="A7" s="317"/>
      <c r="B7" s="554" t="s">
        <v>404</v>
      </c>
      <c r="C7" s="555"/>
      <c r="D7" s="555"/>
      <c r="E7" s="555"/>
      <c r="F7" s="555"/>
      <c r="G7" s="555"/>
      <c r="H7" s="555"/>
      <c r="I7" s="555"/>
      <c r="J7" s="556"/>
    </row>
    <row r="8" spans="1:10" ht="9" customHeight="1" thickBot="1">
      <c r="A8" s="317"/>
      <c r="B8" s="564"/>
      <c r="C8" s="565"/>
      <c r="D8" s="565"/>
      <c r="E8" s="565"/>
      <c r="F8" s="565"/>
      <c r="G8" s="565"/>
      <c r="H8" s="565"/>
      <c r="I8" s="566" t="s">
        <v>353</v>
      </c>
      <c r="J8" s="567"/>
    </row>
    <row r="9" spans="1:10" ht="6" customHeight="1" thickBot="1">
      <c r="A9" s="317"/>
      <c r="B9" s="113"/>
      <c r="C9" s="113"/>
      <c r="D9" s="113"/>
      <c r="E9" s="113"/>
      <c r="F9" s="113"/>
      <c r="G9" s="113"/>
      <c r="H9" s="113"/>
      <c r="I9" s="114"/>
      <c r="J9" s="114"/>
    </row>
    <row r="10" spans="1:10" ht="14.25" customHeight="1">
      <c r="A10" s="317"/>
      <c r="B10" s="568" t="s">
        <v>405</v>
      </c>
      <c r="C10" s="571" t="str">
        <f>"Deuda a 31/12/"&amp;J4-1</f>
        <v>Deuda a 31/12/2025</v>
      </c>
      <c r="D10" s="571"/>
      <c r="E10" s="571" t="str">
        <f>"Previsión del ejercicio "&amp;J4</f>
        <v>Previsión del ejercicio 2026</v>
      </c>
      <c r="F10" s="571"/>
      <c r="G10" s="571"/>
      <c r="H10" s="571"/>
      <c r="I10" s="571" t="str">
        <f>"Previsión a 31-12-"&amp;J4</f>
        <v>Previsión a 31-12-2026</v>
      </c>
      <c r="J10" s="571"/>
    </row>
    <row r="11" spans="1:10" ht="14.25" customHeight="1">
      <c r="A11" s="317"/>
      <c r="B11" s="569"/>
      <c r="C11" s="572" t="s">
        <v>406</v>
      </c>
      <c r="D11" s="574" t="s">
        <v>407</v>
      </c>
      <c r="E11" s="572" t="s">
        <v>408</v>
      </c>
      <c r="F11" s="576" t="s">
        <v>409</v>
      </c>
      <c r="G11" s="576"/>
      <c r="H11" s="572" t="s">
        <v>410</v>
      </c>
      <c r="I11" s="574" t="s">
        <v>411</v>
      </c>
      <c r="J11" s="574" t="s">
        <v>407</v>
      </c>
    </row>
    <row r="12" spans="1:10" ht="27" customHeight="1" thickBot="1">
      <c r="A12" s="317"/>
      <c r="B12" s="570"/>
      <c r="C12" s="573"/>
      <c r="D12" s="575"/>
      <c r="E12" s="573"/>
      <c r="F12" s="115" t="s">
        <v>412</v>
      </c>
      <c r="G12" s="115" t="s">
        <v>413</v>
      </c>
      <c r="H12" s="573"/>
      <c r="I12" s="575"/>
      <c r="J12" s="575"/>
    </row>
    <row r="13" spans="1:10" ht="15.75" hidden="1" customHeight="1" outlineLevel="1">
      <c r="A13" s="317"/>
      <c r="B13" s="116" t="s">
        <v>414</v>
      </c>
      <c r="C13" s="41">
        <v>0</v>
      </c>
      <c r="D13" s="41">
        <v>0</v>
      </c>
      <c r="E13" s="41">
        <v>0</v>
      </c>
      <c r="F13" s="41">
        <v>0</v>
      </c>
      <c r="G13" s="41">
        <v>0</v>
      </c>
      <c r="H13" s="41">
        <v>0</v>
      </c>
      <c r="I13" s="41">
        <v>0</v>
      </c>
      <c r="J13" s="41">
        <v>0</v>
      </c>
    </row>
    <row r="14" spans="1:10" ht="15" hidden="1" customHeight="1" outlineLevel="1">
      <c r="A14" s="317"/>
      <c r="B14" s="117" t="s">
        <v>415</v>
      </c>
      <c r="C14" s="38"/>
      <c r="D14" s="38"/>
      <c r="E14" s="38"/>
      <c r="F14" s="38"/>
      <c r="G14" s="38"/>
      <c r="H14" s="38"/>
      <c r="I14" s="38"/>
      <c r="J14" s="38"/>
    </row>
    <row r="15" spans="1:10" ht="15" hidden="1" customHeight="1" outlineLevel="1">
      <c r="A15" s="317"/>
      <c r="B15" s="117" t="s">
        <v>416</v>
      </c>
      <c r="C15" s="38"/>
      <c r="D15" s="38"/>
      <c r="E15" s="38"/>
      <c r="F15" s="38"/>
      <c r="G15" s="38"/>
      <c r="H15" s="38"/>
      <c r="I15" s="38"/>
      <c r="J15" s="38"/>
    </row>
    <row r="16" spans="1:10" ht="15" hidden="1" customHeight="1" outlineLevel="1">
      <c r="A16" s="317"/>
      <c r="B16" s="117" t="s">
        <v>417</v>
      </c>
      <c r="C16" s="38"/>
      <c r="D16" s="38"/>
      <c r="E16" s="38"/>
      <c r="F16" s="38"/>
      <c r="G16" s="38"/>
      <c r="H16" s="38"/>
      <c r="I16" s="38"/>
      <c r="J16" s="38"/>
    </row>
    <row r="17" spans="1:10" ht="15" hidden="1" customHeight="1" outlineLevel="1">
      <c r="A17" s="317"/>
      <c r="B17" s="117" t="s">
        <v>418</v>
      </c>
      <c r="C17" s="38"/>
      <c r="D17" s="38"/>
      <c r="E17" s="38"/>
      <c r="F17" s="38"/>
      <c r="G17" s="38"/>
      <c r="H17" s="38"/>
      <c r="I17" s="38"/>
      <c r="J17" s="38"/>
    </row>
    <row r="18" spans="1:10" ht="15.75" hidden="1" customHeight="1" outlineLevel="1">
      <c r="A18" s="317"/>
      <c r="B18" s="37"/>
      <c r="C18" s="38"/>
      <c r="D18" s="38"/>
      <c r="E18" s="38"/>
      <c r="F18" s="38"/>
      <c r="G18" s="38"/>
      <c r="H18" s="38"/>
      <c r="I18" s="38"/>
      <c r="J18" s="38"/>
    </row>
    <row r="19" spans="1:10" ht="15.75" customHeight="1" collapsed="1">
      <c r="A19" s="317"/>
      <c r="B19" s="118" t="s">
        <v>419</v>
      </c>
      <c r="C19" s="42">
        <v>79615553.120053992</v>
      </c>
      <c r="D19" s="42">
        <v>0</v>
      </c>
      <c r="E19" s="119">
        <v>22118000</v>
      </c>
      <c r="F19" s="119">
        <v>11570925.784699541</v>
      </c>
      <c r="G19" s="42">
        <v>0</v>
      </c>
      <c r="H19" s="42">
        <v>2400007.9728432102</v>
      </c>
      <c r="I19" s="119">
        <v>90162627.335354447</v>
      </c>
      <c r="J19" s="42">
        <v>0</v>
      </c>
    </row>
    <row r="20" spans="1:10" ht="45" customHeight="1">
      <c r="A20" s="317"/>
      <c r="B20" s="120" t="s">
        <v>420</v>
      </c>
      <c r="C20" s="42">
        <v>79615553.120053992</v>
      </c>
      <c r="D20" s="42">
        <v>0</v>
      </c>
      <c r="E20" s="119">
        <v>22118000</v>
      </c>
      <c r="F20" s="119">
        <v>11570925.784699541</v>
      </c>
      <c r="G20" s="42">
        <v>0</v>
      </c>
      <c r="H20" s="42">
        <v>2400007.9728432102</v>
      </c>
      <c r="I20" s="119">
        <v>90162627.335354447</v>
      </c>
      <c r="J20" s="42">
        <v>0</v>
      </c>
    </row>
    <row r="21" spans="1:10" ht="15" hidden="1" customHeight="1" outlineLevel="1">
      <c r="A21" s="317"/>
      <c r="B21" s="121" t="s">
        <v>421</v>
      </c>
      <c r="C21" s="38"/>
      <c r="D21" s="38"/>
      <c r="E21" s="38"/>
      <c r="F21" s="38"/>
      <c r="G21" s="38"/>
      <c r="H21" s="38"/>
      <c r="I21" s="53"/>
      <c r="J21" s="38"/>
    </row>
    <row r="22" spans="1:10" ht="15" hidden="1" customHeight="1" outlineLevel="1">
      <c r="A22" s="317"/>
      <c r="B22" s="121" t="s">
        <v>422</v>
      </c>
      <c r="C22" s="38"/>
      <c r="D22" s="38"/>
      <c r="E22" s="38"/>
      <c r="F22" s="38"/>
      <c r="G22" s="38"/>
      <c r="H22" s="38"/>
      <c r="I22" s="53"/>
      <c r="J22" s="38"/>
    </row>
    <row r="23" spans="1:10" collapsed="1">
      <c r="A23" s="317"/>
      <c r="B23" s="122" t="s">
        <v>423</v>
      </c>
      <c r="C23" s="40">
        <v>79615553.120053992</v>
      </c>
      <c r="D23" s="40"/>
      <c r="E23" s="40">
        <v>22118000</v>
      </c>
      <c r="F23" s="123">
        <v>11570925.784699541</v>
      </c>
      <c r="G23" s="40"/>
      <c r="H23" s="40">
        <v>2400007.9728432102</v>
      </c>
      <c r="I23" s="40">
        <v>90162627.335354447</v>
      </c>
      <c r="J23" s="38"/>
    </row>
    <row r="24" spans="1:10" ht="14.25" hidden="1" customHeight="1" outlineLevel="1">
      <c r="A24" s="317"/>
      <c r="B24" s="124" t="s">
        <v>424</v>
      </c>
      <c r="C24" s="38"/>
      <c r="D24" s="38"/>
      <c r="E24" s="38"/>
      <c r="F24" s="38"/>
      <c r="G24" s="38"/>
      <c r="H24" s="38"/>
      <c r="I24" s="53"/>
      <c r="J24" s="38"/>
    </row>
    <row r="25" spans="1:10" ht="24" hidden="1" customHeight="1" outlineLevel="1">
      <c r="A25" s="317"/>
      <c r="B25" s="124" t="s">
        <v>425</v>
      </c>
      <c r="C25" s="38"/>
      <c r="D25" s="38"/>
      <c r="E25" s="38"/>
      <c r="F25" s="38"/>
      <c r="G25" s="38"/>
      <c r="H25" s="38"/>
      <c r="I25" s="53"/>
      <c r="J25" s="38"/>
    </row>
    <row r="26" spans="1:10" ht="24" hidden="1" customHeight="1" outlineLevel="1">
      <c r="A26" s="317"/>
      <c r="B26" s="124" t="s">
        <v>426</v>
      </c>
      <c r="C26" s="38"/>
      <c r="D26" s="38"/>
      <c r="E26" s="38"/>
      <c r="F26" s="38"/>
      <c r="G26" s="38"/>
      <c r="H26" s="38"/>
      <c r="I26" s="53"/>
      <c r="J26" s="38"/>
    </row>
    <row r="27" spans="1:10" ht="15.75" hidden="1" customHeight="1" outlineLevel="1">
      <c r="A27" s="317"/>
      <c r="B27" s="125" t="s">
        <v>427</v>
      </c>
      <c r="C27" s="42">
        <v>0</v>
      </c>
      <c r="D27" s="42">
        <v>0</v>
      </c>
      <c r="E27" s="42">
        <v>0</v>
      </c>
      <c r="F27" s="42">
        <v>0</v>
      </c>
      <c r="G27" s="42">
        <v>0</v>
      </c>
      <c r="H27" s="42">
        <v>0</v>
      </c>
      <c r="I27" s="126">
        <v>0</v>
      </c>
      <c r="J27" s="42">
        <v>0</v>
      </c>
    </row>
    <row r="28" spans="1:10" ht="15" hidden="1" customHeight="1" outlineLevel="1">
      <c r="A28" s="317"/>
      <c r="B28" s="117" t="s">
        <v>421</v>
      </c>
      <c r="C28" s="38"/>
      <c r="D28" s="38"/>
      <c r="E28" s="38"/>
      <c r="F28" s="38"/>
      <c r="G28" s="38"/>
      <c r="H28" s="38"/>
      <c r="I28" s="53"/>
      <c r="J28" s="38"/>
    </row>
    <row r="29" spans="1:10" ht="15" hidden="1" customHeight="1" outlineLevel="1">
      <c r="A29" s="317"/>
      <c r="B29" s="117" t="s">
        <v>422</v>
      </c>
      <c r="C29" s="38"/>
      <c r="D29" s="38"/>
      <c r="E29" s="38"/>
      <c r="F29" s="38"/>
      <c r="G29" s="38"/>
      <c r="H29" s="38"/>
      <c r="I29" s="53"/>
      <c r="J29" s="38"/>
    </row>
    <row r="30" spans="1:10" ht="15" hidden="1" customHeight="1" outlineLevel="1">
      <c r="A30" s="317"/>
      <c r="B30" s="124" t="s">
        <v>423</v>
      </c>
      <c r="C30" s="38"/>
      <c r="D30" s="38"/>
      <c r="E30" s="38"/>
      <c r="F30" s="38"/>
      <c r="G30" s="38"/>
      <c r="H30" s="38"/>
      <c r="I30" s="53"/>
      <c r="J30" s="38"/>
    </row>
    <row r="31" spans="1:10" ht="15" hidden="1" customHeight="1" outlineLevel="1">
      <c r="A31" s="317"/>
      <c r="B31" s="124" t="s">
        <v>424</v>
      </c>
      <c r="C31" s="38"/>
      <c r="D31" s="38"/>
      <c r="E31" s="38"/>
      <c r="F31" s="38"/>
      <c r="G31" s="38"/>
      <c r="H31" s="38"/>
      <c r="I31" s="53"/>
      <c r="J31" s="38"/>
    </row>
    <row r="32" spans="1:10" ht="24" hidden="1" customHeight="1" outlineLevel="1">
      <c r="A32" s="317"/>
      <c r="B32" s="124" t="s">
        <v>425</v>
      </c>
      <c r="C32" s="38"/>
      <c r="D32" s="38"/>
      <c r="E32" s="38"/>
      <c r="F32" s="38"/>
      <c r="G32" s="38"/>
      <c r="H32" s="38"/>
      <c r="I32" s="53"/>
      <c r="J32" s="38"/>
    </row>
    <row r="33" spans="1:10" ht="24" hidden="1" customHeight="1" outlineLevel="1">
      <c r="A33" s="317"/>
      <c r="B33" s="124" t="s">
        <v>426</v>
      </c>
      <c r="C33" s="38"/>
      <c r="D33" s="38"/>
      <c r="E33" s="38"/>
      <c r="F33" s="38"/>
      <c r="G33" s="38"/>
      <c r="H33" s="38"/>
      <c r="I33" s="53"/>
      <c r="J33" s="38"/>
    </row>
    <row r="34" spans="1:10" ht="15.75" hidden="1" customHeight="1" outlineLevel="1">
      <c r="A34" s="317"/>
      <c r="B34" s="125" t="s">
        <v>428</v>
      </c>
      <c r="C34" s="127">
        <v>0</v>
      </c>
      <c r="D34" s="127">
        <v>0</v>
      </c>
      <c r="E34" s="127">
        <v>0</v>
      </c>
      <c r="F34" s="127">
        <v>0</v>
      </c>
      <c r="G34" s="127">
        <v>0</v>
      </c>
      <c r="H34" s="127">
        <v>0</v>
      </c>
      <c r="I34" s="128">
        <v>0</v>
      </c>
      <c r="J34" s="127">
        <v>0</v>
      </c>
    </row>
    <row r="35" spans="1:10" ht="15" hidden="1" customHeight="1" outlineLevel="1">
      <c r="A35" s="317"/>
      <c r="B35" s="117" t="s">
        <v>421</v>
      </c>
      <c r="C35" s="38"/>
      <c r="D35" s="38"/>
      <c r="E35" s="38"/>
      <c r="F35" s="38"/>
      <c r="G35" s="38"/>
      <c r="H35" s="38"/>
      <c r="I35" s="53"/>
      <c r="J35" s="38"/>
    </row>
    <row r="36" spans="1:10" ht="15" hidden="1" customHeight="1" outlineLevel="1">
      <c r="A36" s="317"/>
      <c r="B36" s="117" t="s">
        <v>422</v>
      </c>
      <c r="C36" s="38"/>
      <c r="D36" s="38"/>
      <c r="E36" s="38"/>
      <c r="F36" s="38"/>
      <c r="G36" s="38"/>
      <c r="H36" s="38"/>
      <c r="I36" s="53"/>
      <c r="J36" s="38"/>
    </row>
    <row r="37" spans="1:10" ht="15" hidden="1" customHeight="1" outlineLevel="1">
      <c r="A37" s="317"/>
      <c r="B37" s="124" t="s">
        <v>423</v>
      </c>
      <c r="C37" s="38"/>
      <c r="D37" s="38"/>
      <c r="E37" s="38"/>
      <c r="F37" s="38"/>
      <c r="G37" s="38"/>
      <c r="H37" s="38"/>
      <c r="I37" s="53"/>
      <c r="J37" s="38"/>
    </row>
    <row r="38" spans="1:10" ht="15" hidden="1" customHeight="1" outlineLevel="1">
      <c r="A38" s="317"/>
      <c r="B38" s="124" t="s">
        <v>424</v>
      </c>
      <c r="C38" s="38"/>
      <c r="D38" s="38"/>
      <c r="E38" s="38"/>
      <c r="F38" s="38"/>
      <c r="G38" s="38"/>
      <c r="H38" s="38"/>
      <c r="I38" s="53"/>
      <c r="J38" s="38"/>
    </row>
    <row r="39" spans="1:10" ht="24" hidden="1" customHeight="1" outlineLevel="1">
      <c r="A39" s="317"/>
      <c r="B39" s="124" t="s">
        <v>425</v>
      </c>
      <c r="C39" s="38"/>
      <c r="D39" s="38"/>
      <c r="E39" s="38"/>
      <c r="F39" s="38"/>
      <c r="G39" s="38"/>
      <c r="H39" s="38"/>
      <c r="I39" s="53"/>
      <c r="J39" s="38"/>
    </row>
    <row r="40" spans="1:10" ht="24" hidden="1" customHeight="1" outlineLevel="1">
      <c r="A40" s="317"/>
      <c r="B40" s="124" t="s">
        <v>426</v>
      </c>
      <c r="C40" s="38"/>
      <c r="D40" s="38"/>
      <c r="E40" s="38"/>
      <c r="F40" s="38"/>
      <c r="G40" s="38"/>
      <c r="H40" s="38"/>
      <c r="I40" s="53"/>
      <c r="J40" s="38"/>
    </row>
    <row r="41" spans="1:10" ht="15.75" hidden="1" customHeight="1" outlineLevel="1">
      <c r="A41" s="317"/>
      <c r="B41" s="129" t="s">
        <v>429</v>
      </c>
      <c r="C41" s="42">
        <v>0</v>
      </c>
      <c r="D41" s="42">
        <v>0</v>
      </c>
      <c r="E41" s="42">
        <v>0</v>
      </c>
      <c r="F41" s="42">
        <v>0</v>
      </c>
      <c r="G41" s="42">
        <v>0</v>
      </c>
      <c r="H41" s="42">
        <v>0</v>
      </c>
      <c r="I41" s="126">
        <v>0</v>
      </c>
      <c r="J41" s="42">
        <v>0</v>
      </c>
    </row>
    <row r="42" spans="1:10" ht="15.75" hidden="1" customHeight="1" outlineLevel="1">
      <c r="A42" s="317"/>
      <c r="B42" s="129" t="s">
        <v>430</v>
      </c>
      <c r="C42" s="42">
        <v>0</v>
      </c>
      <c r="D42" s="42">
        <v>0</v>
      </c>
      <c r="E42" s="42">
        <v>0</v>
      </c>
      <c r="F42" s="42">
        <v>0</v>
      </c>
      <c r="G42" s="42">
        <v>0</v>
      </c>
      <c r="H42" s="42">
        <v>0</v>
      </c>
      <c r="I42" s="126">
        <v>0</v>
      </c>
      <c r="J42" s="42">
        <v>0</v>
      </c>
    </row>
    <row r="43" spans="1:10" ht="15" hidden="1" customHeight="1" outlineLevel="1">
      <c r="A43" s="317"/>
      <c r="B43" s="124" t="s">
        <v>431</v>
      </c>
      <c r="C43" s="38"/>
      <c r="D43" s="38"/>
      <c r="E43" s="38"/>
      <c r="F43" s="38"/>
      <c r="G43" s="38"/>
      <c r="H43" s="38"/>
      <c r="I43" s="53"/>
      <c r="J43" s="38"/>
    </row>
    <row r="44" spans="1:10" ht="15" hidden="1" customHeight="1" outlineLevel="1">
      <c r="A44" s="317"/>
      <c r="B44" s="124" t="s">
        <v>432</v>
      </c>
      <c r="C44" s="38"/>
      <c r="D44" s="38"/>
      <c r="E44" s="38"/>
      <c r="F44" s="38"/>
      <c r="G44" s="38"/>
      <c r="H44" s="38"/>
      <c r="I44" s="53"/>
      <c r="J44" s="38"/>
    </row>
    <row r="45" spans="1:10" ht="15" hidden="1" customHeight="1" outlineLevel="1">
      <c r="A45" s="317"/>
      <c r="B45" s="124" t="s">
        <v>433</v>
      </c>
      <c r="C45" s="38"/>
      <c r="D45" s="38"/>
      <c r="E45" s="38"/>
      <c r="F45" s="38"/>
      <c r="G45" s="38"/>
      <c r="H45" s="38"/>
      <c r="I45" s="53"/>
      <c r="J45" s="38"/>
    </row>
    <row r="46" spans="1:10" ht="15.75" hidden="1" customHeight="1" outlineLevel="1">
      <c r="A46" s="317"/>
      <c r="B46" s="130" t="s">
        <v>434</v>
      </c>
      <c r="C46" s="131">
        <v>0</v>
      </c>
      <c r="D46" s="131">
        <v>0</v>
      </c>
      <c r="E46" s="131">
        <v>0</v>
      </c>
      <c r="F46" s="131">
        <v>0</v>
      </c>
      <c r="G46" s="131">
        <v>0</v>
      </c>
      <c r="H46" s="131">
        <v>0</v>
      </c>
      <c r="I46" s="132">
        <v>0</v>
      </c>
      <c r="J46" s="131">
        <v>0</v>
      </c>
    </row>
    <row r="47" spans="1:10" ht="15" hidden="1" customHeight="1" outlineLevel="1">
      <c r="A47" s="317"/>
      <c r="B47" s="124" t="s">
        <v>435</v>
      </c>
      <c r="C47" s="38"/>
      <c r="D47" s="38"/>
      <c r="E47" s="38"/>
      <c r="F47" s="38"/>
      <c r="G47" s="38"/>
      <c r="H47" s="38"/>
      <c r="I47" s="53"/>
      <c r="J47" s="38"/>
    </row>
    <row r="48" spans="1:10" ht="15" hidden="1" customHeight="1" outlineLevel="1">
      <c r="A48" s="317"/>
      <c r="B48" s="124" t="s">
        <v>436</v>
      </c>
      <c r="C48" s="38"/>
      <c r="D48" s="38"/>
      <c r="E48" s="38"/>
      <c r="F48" s="38"/>
      <c r="G48" s="38"/>
      <c r="H48" s="38"/>
      <c r="I48" s="53"/>
      <c r="J48" s="38"/>
    </row>
    <row r="49" spans="1:10" ht="15" hidden="1" customHeight="1" outlineLevel="1">
      <c r="A49" s="317"/>
      <c r="B49" s="124" t="s">
        <v>437</v>
      </c>
      <c r="C49" s="38"/>
      <c r="D49" s="38"/>
      <c r="E49" s="38"/>
      <c r="F49" s="38"/>
      <c r="G49" s="38"/>
      <c r="H49" s="38"/>
      <c r="I49" s="53"/>
      <c r="J49" s="38"/>
    </row>
    <row r="50" spans="1:10" ht="15" hidden="1" customHeight="1" outlineLevel="1">
      <c r="A50" s="317"/>
      <c r="B50" s="124" t="s">
        <v>438</v>
      </c>
      <c r="C50" s="38"/>
      <c r="D50" s="38"/>
      <c r="E50" s="38"/>
      <c r="F50" s="38"/>
      <c r="G50" s="38"/>
      <c r="H50" s="38"/>
      <c r="I50" s="53"/>
      <c r="J50" s="38"/>
    </row>
    <row r="51" spans="1:10" ht="15" hidden="1" customHeight="1" outlineLevel="1">
      <c r="A51" s="317"/>
      <c r="B51" s="124" t="s">
        <v>439</v>
      </c>
      <c r="C51" s="38"/>
      <c r="D51" s="38"/>
      <c r="E51" s="38"/>
      <c r="F51" s="38"/>
      <c r="G51" s="38"/>
      <c r="H51" s="38"/>
      <c r="I51" s="53"/>
      <c r="J51" s="38"/>
    </row>
    <row r="52" spans="1:10" ht="15.75" hidden="1" customHeight="1" outlineLevel="1">
      <c r="A52" s="317"/>
      <c r="B52" s="133" t="s">
        <v>440</v>
      </c>
      <c r="C52" s="127">
        <v>0</v>
      </c>
      <c r="D52" s="127">
        <v>0</v>
      </c>
      <c r="E52" s="127">
        <v>0</v>
      </c>
      <c r="F52" s="127">
        <v>0</v>
      </c>
      <c r="G52" s="127">
        <v>0</v>
      </c>
      <c r="H52" s="127">
        <v>0</v>
      </c>
      <c r="I52" s="128">
        <v>0</v>
      </c>
      <c r="J52" s="127">
        <v>0</v>
      </c>
    </row>
    <row r="53" spans="1:10" ht="15" hidden="1" customHeight="1" outlineLevel="1">
      <c r="A53" s="317"/>
      <c r="B53" s="124" t="s">
        <v>441</v>
      </c>
      <c r="C53" s="38"/>
      <c r="D53" s="38"/>
      <c r="E53" s="38"/>
      <c r="F53" s="38"/>
      <c r="G53" s="38"/>
      <c r="H53" s="38"/>
      <c r="I53" s="53">
        <v>0</v>
      </c>
      <c r="J53" s="38"/>
    </row>
    <row r="54" spans="1:10" ht="15" hidden="1" customHeight="1" outlineLevel="1">
      <c r="A54" s="317"/>
      <c r="B54" s="124" t="s">
        <v>442</v>
      </c>
      <c r="C54" s="38"/>
      <c r="D54" s="38"/>
      <c r="E54" s="38"/>
      <c r="F54" s="38"/>
      <c r="G54" s="38"/>
      <c r="H54" s="38"/>
      <c r="I54" s="53"/>
      <c r="J54" s="38"/>
    </row>
    <row r="55" spans="1:10" ht="15" hidden="1" customHeight="1" outlineLevel="1">
      <c r="A55" s="317"/>
      <c r="B55" s="124" t="s">
        <v>443</v>
      </c>
      <c r="C55" s="38"/>
      <c r="D55" s="38"/>
      <c r="E55" s="38"/>
      <c r="F55" s="38"/>
      <c r="G55" s="38"/>
      <c r="H55" s="38"/>
      <c r="I55" s="53"/>
      <c r="J55" s="38"/>
    </row>
    <row r="56" spans="1:10" ht="15" hidden="1" customHeight="1" outlineLevel="1">
      <c r="A56" s="317"/>
      <c r="B56" s="124" t="s">
        <v>444</v>
      </c>
      <c r="C56" s="38"/>
      <c r="D56" s="38"/>
      <c r="E56" s="38"/>
      <c r="F56" s="38"/>
      <c r="G56" s="38"/>
      <c r="H56" s="38"/>
      <c r="I56" s="53"/>
      <c r="J56" s="38"/>
    </row>
    <row r="57" spans="1:10" ht="15" hidden="1" customHeight="1" outlineLevel="1">
      <c r="A57" s="317"/>
      <c r="B57" s="134" t="s">
        <v>445</v>
      </c>
      <c r="C57" s="135"/>
      <c r="D57" s="135"/>
      <c r="E57" s="135"/>
      <c r="F57" s="135"/>
      <c r="G57" s="135"/>
      <c r="H57" s="135"/>
      <c r="I57" s="136"/>
      <c r="J57" s="135"/>
    </row>
    <row r="58" spans="1:10" ht="15" hidden="1" customHeight="1" outlineLevel="1">
      <c r="A58" s="317"/>
      <c r="B58" s="134"/>
      <c r="C58" s="135"/>
      <c r="D58" s="135"/>
      <c r="E58" s="135"/>
      <c r="F58" s="135"/>
      <c r="G58" s="135"/>
      <c r="H58" s="135"/>
      <c r="I58" s="136"/>
      <c r="J58" s="135"/>
    </row>
    <row r="59" spans="1:10" ht="15.75" collapsed="1" thickBot="1">
      <c r="A59" s="317"/>
      <c r="B59" s="137" t="s">
        <v>70</v>
      </c>
      <c r="C59" s="138">
        <v>79615553.120053992</v>
      </c>
      <c r="D59" s="138">
        <v>0</v>
      </c>
      <c r="E59" s="139">
        <v>22118000</v>
      </c>
      <c r="F59" s="139">
        <v>11570925.784699541</v>
      </c>
      <c r="G59" s="138">
        <v>0</v>
      </c>
      <c r="H59" s="138">
        <v>2400007.9728432102</v>
      </c>
      <c r="I59" s="139">
        <v>90162627.335354447</v>
      </c>
      <c r="J59" s="138">
        <v>0</v>
      </c>
    </row>
    <row r="60" spans="1:10" ht="15.75" thickBot="1">
      <c r="A60" s="317"/>
    </row>
    <row r="61" spans="1:10">
      <c r="B61" s="341" t="s">
        <v>375</v>
      </c>
      <c r="C61" s="339"/>
      <c r="D61" s="339"/>
      <c r="E61" s="339"/>
      <c r="F61" s="339"/>
      <c r="G61" s="339"/>
      <c r="H61" s="339"/>
      <c r="I61" s="339"/>
      <c r="J61" s="340"/>
    </row>
    <row r="62" spans="1:10">
      <c r="B62" s="357" t="s">
        <v>494</v>
      </c>
      <c r="C62" s="346"/>
      <c r="D62" s="346"/>
      <c r="E62" s="346"/>
      <c r="F62" s="346"/>
      <c r="G62" s="346"/>
      <c r="H62" s="346"/>
      <c r="I62" s="347"/>
      <c r="J62" s="348"/>
    </row>
    <row r="63" spans="1:10">
      <c r="B63" s="357" t="s">
        <v>472</v>
      </c>
      <c r="C63" s="346"/>
      <c r="D63" s="346"/>
      <c r="E63" s="346"/>
      <c r="F63" s="346"/>
      <c r="G63" s="346"/>
      <c r="H63" s="346"/>
      <c r="I63" s="347"/>
      <c r="J63" s="348"/>
    </row>
    <row r="64" spans="1:10" ht="15.75" thickBot="1">
      <c r="B64" s="358" t="s">
        <v>483</v>
      </c>
      <c r="C64" s="349"/>
      <c r="D64" s="349"/>
      <c r="E64" s="349"/>
      <c r="F64" s="349"/>
      <c r="G64" s="349"/>
      <c r="H64" s="349"/>
      <c r="I64" s="350"/>
      <c r="J64" s="351"/>
    </row>
  </sheetData>
  <mergeCells count="19">
    <mergeCell ref="B8:H8"/>
    <mergeCell ref="I8:J8"/>
    <mergeCell ref="B10:B12"/>
    <mergeCell ref="C10:D10"/>
    <mergeCell ref="E10:H10"/>
    <mergeCell ref="I10:J10"/>
    <mergeCell ref="C11:C12"/>
    <mergeCell ref="D11:D12"/>
    <mergeCell ref="E11:E12"/>
    <mergeCell ref="F11:G11"/>
    <mergeCell ref="H11:H12"/>
    <mergeCell ref="I11:I12"/>
    <mergeCell ref="J11:J12"/>
    <mergeCell ref="B7:J7"/>
    <mergeCell ref="B2:J2"/>
    <mergeCell ref="B3:I3"/>
    <mergeCell ref="B4:I4"/>
    <mergeCell ref="B5:J5"/>
    <mergeCell ref="B6:J6"/>
  </mergeCells>
  <printOptions horizontalCentered="1"/>
  <pageMargins left="0" right="0" top="1.023622047244094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13</vt:i4>
      </vt:variant>
    </vt:vector>
  </HeadingPairs>
  <TitlesOfParts>
    <vt:vector size="24" baseType="lpstr">
      <vt:lpstr>1.-2. Balance Ajustado</vt:lpstr>
      <vt:lpstr>3. P y G PRESENTACION</vt:lpstr>
      <vt:lpstr>4. Flujos de Tesorería</vt:lpstr>
      <vt:lpstr>5. Anexo inversiones</vt:lpstr>
      <vt:lpstr>6. Actuación, inversiones y Fin</vt:lpstr>
      <vt:lpstr>7. Indicadores</vt:lpstr>
      <vt:lpstr>8. Financiación de actividades</vt:lpstr>
      <vt:lpstr>9.  Memoria</vt:lpstr>
      <vt:lpstr>12.- estado deuda</vt:lpstr>
      <vt:lpstr>13.subvenc.</vt:lpstr>
      <vt:lpstr>14. plantillas y retrib.</vt:lpstr>
      <vt:lpstr>'1.-2. Balance Ajustado'!Área_de_impresión</vt:lpstr>
      <vt:lpstr>'12.- estado deuda'!Área_de_impresión</vt:lpstr>
      <vt:lpstr>'13.subvenc.'!Área_de_impresión</vt:lpstr>
      <vt:lpstr>'14. plantillas y retrib.'!Área_de_impresión</vt:lpstr>
      <vt:lpstr>'3. P y G PRESENTACION'!Área_de_impresión</vt:lpstr>
      <vt:lpstr>'4. Flujos de Tesorería'!Área_de_impresión</vt:lpstr>
      <vt:lpstr>'5. Anexo inversiones'!Área_de_impresión</vt:lpstr>
      <vt:lpstr>'6. Actuación, inversiones y Fin'!Área_de_impresión</vt:lpstr>
      <vt:lpstr>'7. Indicadores'!Área_de_impresión</vt:lpstr>
      <vt:lpstr>'8. Financiación de actividades'!Área_de_impresión</vt:lpstr>
      <vt:lpstr>'9.  Memoria'!Área_de_impresión</vt:lpstr>
      <vt:lpstr>'12.- estado deuda'!Títulos_a_imprimir</vt:lpstr>
      <vt:lpstr>'3. P y G PRESENTACION'!Títulos_a_imprimir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angel.placeres</dc:creator>
  <cp:lastModifiedBy>laura.ramirez</cp:lastModifiedBy>
  <cp:lastPrinted>2025-09-02T12:02:20Z</cp:lastPrinted>
  <dcterms:created xsi:type="dcterms:W3CDTF">2019-10-01T14:22:06Z</dcterms:created>
  <dcterms:modified xsi:type="dcterms:W3CDTF">2026-04-21T11:48:38Z</dcterms:modified>
</cp:coreProperties>
</file>